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JK-PRO\PROJEKTOVÁNÍ\2024\2024-13 BYTY KOLÍN - Kolín\ZENGROVA 356 - byt č.17\3-SLEPÝ VÝKAZ VÝMĚR\"/>
    </mc:Choice>
  </mc:AlternateContent>
  <xr:revisionPtr revIDLastSave="0" documentId="8_{D1D3F980-9A50-4545-A060-1DFDA92D2E68}" xr6:coauthVersionLast="47" xr6:coauthVersionMax="47" xr10:uidLastSave="{00000000-0000-0000-0000-000000000000}"/>
  <bookViews>
    <workbookView xWindow="-108" yWindow="-108" windowWidth="23256" windowHeight="14616" activeTab="2" xr2:uid="{00000000-000D-0000-FFFF-FFFF00000000}"/>
  </bookViews>
  <sheets>
    <sheet name="KRYCÍ LIST" sheetId="2" r:id="rId1"/>
    <sheet name="REKAPITULACE" sheetId="3" r:id="rId2"/>
    <sheet name="ROZPOČET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2" l="1"/>
  <c r="M8" i="2"/>
  <c r="C15" i="3"/>
  <c r="K316" i="4"/>
  <c r="G316" i="4"/>
  <c r="C36" i="3" s="1"/>
  <c r="K315" i="4"/>
  <c r="I315" i="4"/>
  <c r="I316" i="4" s="1"/>
  <c r="D36" i="3" s="1"/>
  <c r="D37" i="3" s="1"/>
  <c r="G315" i="4"/>
  <c r="K314" i="4"/>
  <c r="I314" i="4"/>
  <c r="G314" i="4"/>
  <c r="K305" i="4"/>
  <c r="I305" i="4"/>
  <c r="G305" i="4"/>
  <c r="K304" i="4"/>
  <c r="I304" i="4"/>
  <c r="G304" i="4"/>
  <c r="K303" i="4"/>
  <c r="I303" i="4"/>
  <c r="G303" i="4"/>
  <c r="K302" i="4"/>
  <c r="I302" i="4"/>
  <c r="G302" i="4"/>
  <c r="K301" i="4"/>
  <c r="I301" i="4"/>
  <c r="G301" i="4"/>
  <c r="K300" i="4"/>
  <c r="I300" i="4"/>
  <c r="G300" i="4"/>
  <c r="K299" i="4"/>
  <c r="I299" i="4"/>
  <c r="G299" i="4"/>
  <c r="K298" i="4"/>
  <c r="I298" i="4"/>
  <c r="G298" i="4"/>
  <c r="K297" i="4"/>
  <c r="I297" i="4"/>
  <c r="G297" i="4"/>
  <c r="K296" i="4"/>
  <c r="I296" i="4"/>
  <c r="G296" i="4"/>
  <c r="K295" i="4"/>
  <c r="I295" i="4"/>
  <c r="G295" i="4"/>
  <c r="K294" i="4"/>
  <c r="I294" i="4"/>
  <c r="G294" i="4"/>
  <c r="K293" i="4"/>
  <c r="I293" i="4"/>
  <c r="G293" i="4"/>
  <c r="K292" i="4"/>
  <c r="I292" i="4"/>
  <c r="G292" i="4"/>
  <c r="K291" i="4"/>
  <c r="I291" i="4"/>
  <c r="G291" i="4"/>
  <c r="K290" i="4"/>
  <c r="I290" i="4"/>
  <c r="G290" i="4"/>
  <c r="K289" i="4"/>
  <c r="I289" i="4"/>
  <c r="G289" i="4"/>
  <c r="K288" i="4"/>
  <c r="I288" i="4"/>
  <c r="G288" i="4"/>
  <c r="K287" i="4"/>
  <c r="I287" i="4"/>
  <c r="G287" i="4"/>
  <c r="K286" i="4"/>
  <c r="I286" i="4"/>
  <c r="G286" i="4"/>
  <c r="K285" i="4"/>
  <c r="I285" i="4"/>
  <c r="G285" i="4"/>
  <c r="K284" i="4"/>
  <c r="I284" i="4"/>
  <c r="G284" i="4"/>
  <c r="K283" i="4"/>
  <c r="I283" i="4"/>
  <c r="G283" i="4"/>
  <c r="K282" i="4"/>
  <c r="I282" i="4"/>
  <c r="G282" i="4"/>
  <c r="K281" i="4"/>
  <c r="I281" i="4"/>
  <c r="I306" i="4" s="1"/>
  <c r="G281" i="4"/>
  <c r="K280" i="4"/>
  <c r="I280" i="4"/>
  <c r="G280" i="4"/>
  <c r="K279" i="4"/>
  <c r="I279" i="4"/>
  <c r="G279" i="4"/>
  <c r="K278" i="4"/>
  <c r="K306" i="4" s="1"/>
  <c r="I278" i="4"/>
  <c r="G278" i="4"/>
  <c r="G306" i="4" s="1"/>
  <c r="G276" i="4"/>
  <c r="K275" i="4"/>
  <c r="I275" i="4"/>
  <c r="G275" i="4"/>
  <c r="K274" i="4"/>
  <c r="I274" i="4"/>
  <c r="G274" i="4"/>
  <c r="K273" i="4"/>
  <c r="I273" i="4"/>
  <c r="G273" i="4"/>
  <c r="K272" i="4"/>
  <c r="I272" i="4"/>
  <c r="G272" i="4"/>
  <c r="K271" i="4"/>
  <c r="I271" i="4"/>
  <c r="G271" i="4"/>
  <c r="K270" i="4"/>
  <c r="I270" i="4"/>
  <c r="G270" i="4"/>
  <c r="K269" i="4"/>
  <c r="I269" i="4"/>
  <c r="G269" i="4"/>
  <c r="K268" i="4"/>
  <c r="I268" i="4"/>
  <c r="G268" i="4"/>
  <c r="K267" i="4"/>
  <c r="I267" i="4"/>
  <c r="G267" i="4"/>
  <c r="K266" i="4"/>
  <c r="I266" i="4"/>
  <c r="G266" i="4"/>
  <c r="K264" i="4"/>
  <c r="I264" i="4"/>
  <c r="G264" i="4"/>
  <c r="K263" i="4"/>
  <c r="I263" i="4"/>
  <c r="G263" i="4"/>
  <c r="K262" i="4"/>
  <c r="K276" i="4" s="1"/>
  <c r="I262" i="4"/>
  <c r="I276" i="4" s="1"/>
  <c r="G262" i="4"/>
  <c r="K261" i="4"/>
  <c r="I261" i="4"/>
  <c r="G261" i="4"/>
  <c r="K258" i="4"/>
  <c r="I258" i="4"/>
  <c r="G258" i="4"/>
  <c r="K257" i="4"/>
  <c r="I257" i="4"/>
  <c r="G257" i="4"/>
  <c r="K255" i="4"/>
  <c r="I255" i="4"/>
  <c r="G255" i="4"/>
  <c r="K254" i="4"/>
  <c r="I254" i="4"/>
  <c r="G254" i="4"/>
  <c r="G259" i="4" s="1"/>
  <c r="K253" i="4"/>
  <c r="K259" i="4" s="1"/>
  <c r="I253" i="4"/>
  <c r="I259" i="4" s="1"/>
  <c r="G253" i="4"/>
  <c r="K251" i="4"/>
  <c r="G251" i="4"/>
  <c r="K249" i="4"/>
  <c r="I249" i="4"/>
  <c r="G249" i="4"/>
  <c r="K248" i="4"/>
  <c r="I248" i="4"/>
  <c r="G248" i="4"/>
  <c r="K247" i="4"/>
  <c r="I247" i="4"/>
  <c r="G247" i="4"/>
  <c r="K246" i="4"/>
  <c r="I246" i="4"/>
  <c r="G246" i="4"/>
  <c r="K244" i="4"/>
  <c r="I244" i="4"/>
  <c r="G244" i="4"/>
  <c r="K243" i="4"/>
  <c r="I243" i="4"/>
  <c r="G243" i="4"/>
  <c r="K242" i="4"/>
  <c r="I242" i="4"/>
  <c r="I251" i="4" s="1"/>
  <c r="D32" i="3" s="1"/>
  <c r="D33" i="3" s="1"/>
  <c r="G242" i="4"/>
  <c r="I234" i="4"/>
  <c r="D28" i="3" s="1"/>
  <c r="K233" i="4"/>
  <c r="I233" i="4"/>
  <c r="G233" i="4"/>
  <c r="K232" i="4"/>
  <c r="I232" i="4"/>
  <c r="G232" i="4"/>
  <c r="K231" i="4"/>
  <c r="I231" i="4"/>
  <c r="G231" i="4"/>
  <c r="K230" i="4"/>
  <c r="I230" i="4"/>
  <c r="G230" i="4"/>
  <c r="K228" i="4"/>
  <c r="K234" i="4" s="1"/>
  <c r="I228" i="4"/>
  <c r="G228" i="4"/>
  <c r="G234" i="4" s="1"/>
  <c r="C28" i="3" s="1"/>
  <c r="E28" i="3" s="1"/>
  <c r="K223" i="4"/>
  <c r="K226" i="4" s="1"/>
  <c r="I223" i="4"/>
  <c r="I226" i="4" s="1"/>
  <c r="D27" i="3" s="1"/>
  <c r="G223" i="4"/>
  <c r="G226" i="4" s="1"/>
  <c r="C27" i="3" s="1"/>
  <c r="E27" i="3" s="1"/>
  <c r="K220" i="4"/>
  <c r="I220" i="4"/>
  <c r="G220" i="4"/>
  <c r="K218" i="4"/>
  <c r="I218" i="4"/>
  <c r="G218" i="4"/>
  <c r="K216" i="4"/>
  <c r="I216" i="4"/>
  <c r="G216" i="4"/>
  <c r="K214" i="4"/>
  <c r="I214" i="4"/>
  <c r="G214" i="4"/>
  <c r="K212" i="4"/>
  <c r="I212" i="4"/>
  <c r="I221" i="4" s="1"/>
  <c r="D26" i="3" s="1"/>
  <c r="G212" i="4"/>
  <c r="G221" i="4" s="1"/>
  <c r="C26" i="3" s="1"/>
  <c r="E26" i="3" s="1"/>
  <c r="K210" i="4"/>
  <c r="K221" i="4" s="1"/>
  <c r="I210" i="4"/>
  <c r="G210" i="4"/>
  <c r="K202" i="4"/>
  <c r="I202" i="4"/>
  <c r="G202" i="4"/>
  <c r="K198" i="4"/>
  <c r="I198" i="4"/>
  <c r="G198" i="4"/>
  <c r="K197" i="4"/>
  <c r="I197" i="4"/>
  <c r="G197" i="4"/>
  <c r="K196" i="4"/>
  <c r="I196" i="4"/>
  <c r="G196" i="4"/>
  <c r="K195" i="4"/>
  <c r="I195" i="4"/>
  <c r="G195" i="4"/>
  <c r="K193" i="4"/>
  <c r="I193" i="4"/>
  <c r="G193" i="4"/>
  <c r="K192" i="4"/>
  <c r="I192" i="4"/>
  <c r="G192" i="4"/>
  <c r="K190" i="4"/>
  <c r="I190" i="4"/>
  <c r="G190" i="4"/>
  <c r="K186" i="4"/>
  <c r="I186" i="4"/>
  <c r="G186" i="4"/>
  <c r="K184" i="4"/>
  <c r="K200" i="4" s="1"/>
  <c r="I184" i="4"/>
  <c r="G184" i="4"/>
  <c r="G200" i="4" s="1"/>
  <c r="C25" i="3" s="1"/>
  <c r="K182" i="4"/>
  <c r="I182" i="4"/>
  <c r="I200" i="4" s="1"/>
  <c r="D25" i="3" s="1"/>
  <c r="G182" i="4"/>
  <c r="K179" i="4"/>
  <c r="I179" i="4"/>
  <c r="G179" i="4"/>
  <c r="K178" i="4"/>
  <c r="I178" i="4"/>
  <c r="G178" i="4"/>
  <c r="K177" i="4"/>
  <c r="I177" i="4"/>
  <c r="G177" i="4"/>
  <c r="K175" i="4"/>
  <c r="I175" i="4"/>
  <c r="G175" i="4"/>
  <c r="K170" i="4"/>
  <c r="K180" i="4" s="1"/>
  <c r="I170" i="4"/>
  <c r="I180" i="4" s="1"/>
  <c r="D24" i="3" s="1"/>
  <c r="G170" i="4"/>
  <c r="G180" i="4" s="1"/>
  <c r="C24" i="3" s="1"/>
  <c r="E24" i="3" s="1"/>
  <c r="G168" i="4"/>
  <c r="C23" i="3" s="1"/>
  <c r="K167" i="4"/>
  <c r="K168" i="4" s="1"/>
  <c r="I167" i="4"/>
  <c r="I168" i="4" s="1"/>
  <c r="D23" i="3" s="1"/>
  <c r="G167" i="4"/>
  <c r="K163" i="4"/>
  <c r="I163" i="4"/>
  <c r="G163" i="4"/>
  <c r="K162" i="4"/>
  <c r="I162" i="4"/>
  <c r="G162" i="4"/>
  <c r="K161" i="4"/>
  <c r="I161" i="4"/>
  <c r="G161" i="4"/>
  <c r="K160" i="4"/>
  <c r="I160" i="4"/>
  <c r="G160" i="4"/>
  <c r="K159" i="4"/>
  <c r="I159" i="4"/>
  <c r="G159" i="4"/>
  <c r="K158" i="4"/>
  <c r="I158" i="4"/>
  <c r="G158" i="4"/>
  <c r="K157" i="4"/>
  <c r="I157" i="4"/>
  <c r="G157" i="4"/>
  <c r="K156" i="4"/>
  <c r="I156" i="4"/>
  <c r="G156" i="4"/>
  <c r="K155" i="4"/>
  <c r="I155" i="4"/>
  <c r="G155" i="4"/>
  <c r="K154" i="4"/>
  <c r="I154" i="4"/>
  <c r="G154" i="4"/>
  <c r="K152" i="4"/>
  <c r="I152" i="4"/>
  <c r="G152" i="4"/>
  <c r="K151" i="4"/>
  <c r="I151" i="4"/>
  <c r="G151" i="4"/>
  <c r="K150" i="4"/>
  <c r="I150" i="4"/>
  <c r="G150" i="4"/>
  <c r="K149" i="4"/>
  <c r="K165" i="4" s="1"/>
  <c r="I149" i="4"/>
  <c r="I165" i="4" s="1"/>
  <c r="D22" i="3" s="1"/>
  <c r="G149" i="4"/>
  <c r="G165" i="4" s="1"/>
  <c r="C22" i="3" s="1"/>
  <c r="E22" i="3" s="1"/>
  <c r="K147" i="4"/>
  <c r="G147" i="4"/>
  <c r="C21" i="3" s="1"/>
  <c r="K145" i="4"/>
  <c r="I145" i="4"/>
  <c r="G145" i="4"/>
  <c r="K144" i="4"/>
  <c r="I144" i="4"/>
  <c r="G144" i="4"/>
  <c r="K143" i="4"/>
  <c r="I143" i="4"/>
  <c r="G143" i="4"/>
  <c r="K138" i="4"/>
  <c r="I138" i="4"/>
  <c r="I147" i="4" s="1"/>
  <c r="D21" i="3" s="1"/>
  <c r="G138" i="4"/>
  <c r="I136" i="4"/>
  <c r="D20" i="3" s="1"/>
  <c r="K134" i="4"/>
  <c r="I134" i="4"/>
  <c r="G134" i="4"/>
  <c r="K133" i="4"/>
  <c r="I133" i="4"/>
  <c r="G133" i="4"/>
  <c r="K132" i="4"/>
  <c r="I132" i="4"/>
  <c r="G132" i="4"/>
  <c r="K130" i="4"/>
  <c r="K136" i="4" s="1"/>
  <c r="I130" i="4"/>
  <c r="G130" i="4"/>
  <c r="K126" i="4"/>
  <c r="I126" i="4"/>
  <c r="G126" i="4"/>
  <c r="G136" i="4" s="1"/>
  <c r="C20" i="3" s="1"/>
  <c r="E20" i="3" s="1"/>
  <c r="K122" i="4"/>
  <c r="I122" i="4"/>
  <c r="G122" i="4"/>
  <c r="G124" i="4" s="1"/>
  <c r="C19" i="3" s="1"/>
  <c r="K121" i="4"/>
  <c r="K124" i="4" s="1"/>
  <c r="I121" i="4"/>
  <c r="I124" i="4" s="1"/>
  <c r="D19" i="3" s="1"/>
  <c r="G121" i="4"/>
  <c r="K119" i="4"/>
  <c r="I119" i="4"/>
  <c r="G119" i="4"/>
  <c r="G111" i="4"/>
  <c r="K109" i="4"/>
  <c r="K111" i="4" s="1"/>
  <c r="I109" i="4"/>
  <c r="I111" i="4" s="1"/>
  <c r="D15" i="3" s="1"/>
  <c r="G109" i="4"/>
  <c r="K107" i="4"/>
  <c r="G107" i="4"/>
  <c r="C14" i="3" s="1"/>
  <c r="E14" i="3" s="1"/>
  <c r="K105" i="4"/>
  <c r="I105" i="4"/>
  <c r="G105" i="4"/>
  <c r="K103" i="4"/>
  <c r="I103" i="4"/>
  <c r="G103" i="4"/>
  <c r="K102" i="4"/>
  <c r="I102" i="4"/>
  <c r="G102" i="4"/>
  <c r="K101" i="4"/>
  <c r="I101" i="4"/>
  <c r="G101" i="4"/>
  <c r="K100" i="4"/>
  <c r="I100" i="4"/>
  <c r="G100" i="4"/>
  <c r="K99" i="4"/>
  <c r="I99" i="4"/>
  <c r="G99" i="4"/>
  <c r="K98" i="4"/>
  <c r="I98" i="4"/>
  <c r="G98" i="4"/>
  <c r="K96" i="4"/>
  <c r="I96" i="4"/>
  <c r="G96" i="4"/>
  <c r="K95" i="4"/>
  <c r="I95" i="4"/>
  <c r="G95" i="4"/>
  <c r="K94" i="4"/>
  <c r="I94" i="4"/>
  <c r="G94" i="4"/>
  <c r="K93" i="4"/>
  <c r="I93" i="4"/>
  <c r="G93" i="4"/>
  <c r="K88" i="4"/>
  <c r="I88" i="4"/>
  <c r="G88" i="4"/>
  <c r="K80" i="4"/>
  <c r="I80" i="4"/>
  <c r="G80" i="4"/>
  <c r="K79" i="4"/>
  <c r="I79" i="4"/>
  <c r="G79" i="4"/>
  <c r="K78" i="4"/>
  <c r="I78" i="4"/>
  <c r="G78" i="4"/>
  <c r="K77" i="4"/>
  <c r="I77" i="4"/>
  <c r="I107" i="4" s="1"/>
  <c r="D14" i="3" s="1"/>
  <c r="G77" i="4"/>
  <c r="K75" i="4"/>
  <c r="I75" i="4"/>
  <c r="D13" i="3" s="1"/>
  <c r="K74" i="4"/>
  <c r="I74" i="4"/>
  <c r="G74" i="4"/>
  <c r="G75" i="4" s="1"/>
  <c r="C13" i="3" s="1"/>
  <c r="E13" i="3" s="1"/>
  <c r="K71" i="4"/>
  <c r="I71" i="4"/>
  <c r="G71" i="4"/>
  <c r="K70" i="4"/>
  <c r="K72" i="4" s="1"/>
  <c r="I70" i="4"/>
  <c r="G70" i="4"/>
  <c r="G72" i="4" s="1"/>
  <c r="C12" i="3" s="1"/>
  <c r="K69" i="4"/>
  <c r="I69" i="4"/>
  <c r="G69" i="4"/>
  <c r="K68" i="4"/>
  <c r="I68" i="4"/>
  <c r="I72" i="4" s="1"/>
  <c r="D12" i="3" s="1"/>
  <c r="G68" i="4"/>
  <c r="K65" i="4"/>
  <c r="I65" i="4"/>
  <c r="G65" i="4"/>
  <c r="K64" i="4"/>
  <c r="I64" i="4"/>
  <c r="G64" i="4"/>
  <c r="K56" i="4"/>
  <c r="I56" i="4"/>
  <c r="G56" i="4"/>
  <c r="K55" i="4"/>
  <c r="I55" i="4"/>
  <c r="G55" i="4"/>
  <c r="K51" i="4"/>
  <c r="K66" i="4" s="1"/>
  <c r="I51" i="4"/>
  <c r="I66" i="4" s="1"/>
  <c r="D11" i="3" s="1"/>
  <c r="G51" i="4"/>
  <c r="G66" i="4" s="1"/>
  <c r="C11" i="3" s="1"/>
  <c r="E11" i="3" s="1"/>
  <c r="K49" i="4"/>
  <c r="K46" i="4"/>
  <c r="I46" i="4"/>
  <c r="G46" i="4"/>
  <c r="K37" i="4"/>
  <c r="I37" i="4"/>
  <c r="G37" i="4"/>
  <c r="K25" i="4"/>
  <c r="I25" i="4"/>
  <c r="G25" i="4"/>
  <c r="K24" i="4"/>
  <c r="I24" i="4"/>
  <c r="G24" i="4"/>
  <c r="K17" i="4"/>
  <c r="I17" i="4"/>
  <c r="I49" i="4" s="1"/>
  <c r="D10" i="3" s="1"/>
  <c r="G17" i="4"/>
  <c r="G49" i="4" s="1"/>
  <c r="C10" i="3" s="1"/>
  <c r="E10" i="3" s="1"/>
  <c r="K14" i="4"/>
  <c r="I14" i="4"/>
  <c r="G14" i="4"/>
  <c r="A14" i="4"/>
  <c r="A17" i="4" s="1"/>
  <c r="A24" i="4" s="1"/>
  <c r="A25" i="4" s="1"/>
  <c r="A37" i="4" s="1"/>
  <c r="A46" i="4" s="1"/>
  <c r="A51" i="4" s="1"/>
  <c r="A55" i="4" s="1"/>
  <c r="A56" i="4" s="1"/>
  <c r="A64" i="4" s="1"/>
  <c r="A65" i="4" s="1"/>
  <c r="A68" i="4" s="1"/>
  <c r="A69" i="4" s="1"/>
  <c r="A70" i="4" s="1"/>
  <c r="A71" i="4" s="1"/>
  <c r="A74" i="4" s="1"/>
  <c r="A77" i="4" s="1"/>
  <c r="A78" i="4" s="1"/>
  <c r="A79" i="4" s="1"/>
  <c r="A80" i="4" s="1"/>
  <c r="A88" i="4" s="1"/>
  <c r="A93" i="4" s="1"/>
  <c r="A94" i="4" s="1"/>
  <c r="A95" i="4" s="1"/>
  <c r="A96" i="4" s="1"/>
  <c r="A98" i="4" s="1"/>
  <c r="A99" i="4" s="1"/>
  <c r="A100" i="4" s="1"/>
  <c r="A101" i="4" s="1"/>
  <c r="A102" i="4" s="1"/>
  <c r="A103" i="4" s="1"/>
  <c r="A105" i="4" s="1"/>
  <c r="A109" i="4" s="1"/>
  <c r="A119" i="4" s="1"/>
  <c r="A121" i="4" s="1"/>
  <c r="A122" i="4" s="1"/>
  <c r="A126" i="4" s="1"/>
  <c r="A130" i="4" s="1"/>
  <c r="A132" i="4" s="1"/>
  <c r="A133" i="4" s="1"/>
  <c r="A134" i="4" s="1"/>
  <c r="A138" i="4" s="1"/>
  <c r="A143" i="4" s="1"/>
  <c r="A144" i="4" s="1"/>
  <c r="A145" i="4" s="1"/>
  <c r="A149" i="4" s="1"/>
  <c r="A150" i="4" s="1"/>
  <c r="A151" i="4" s="1"/>
  <c r="A152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7" i="4" s="1"/>
  <c r="A170" i="4" s="1"/>
  <c r="A175" i="4" s="1"/>
  <c r="A177" i="4" s="1"/>
  <c r="A178" i="4" s="1"/>
  <c r="A179" i="4" s="1"/>
  <c r="A182" i="4" s="1"/>
  <c r="A184" i="4" s="1"/>
  <c r="A186" i="4" s="1"/>
  <c r="A190" i="4" s="1"/>
  <c r="A192" i="4" s="1"/>
  <c r="A193" i="4" s="1"/>
  <c r="A195" i="4" s="1"/>
  <c r="A196" i="4" s="1"/>
  <c r="A197" i="4" s="1"/>
  <c r="A198" i="4" s="1"/>
  <c r="A202" i="4" s="1"/>
  <c r="A210" i="4" s="1"/>
  <c r="A212" i="4" s="1"/>
  <c r="A214" i="4" s="1"/>
  <c r="A216" i="4" s="1"/>
  <c r="A218" i="4" s="1"/>
  <c r="A220" i="4" s="1"/>
  <c r="A223" i="4" s="1"/>
  <c r="A228" i="4" s="1"/>
  <c r="A230" i="4" s="1"/>
  <c r="A231" i="4" s="1"/>
  <c r="A232" i="4" s="1"/>
  <c r="A233" i="4" s="1"/>
  <c r="A242" i="4" s="1"/>
  <c r="A243" i="4" s="1"/>
  <c r="A244" i="4" s="1"/>
  <c r="A246" i="4" s="1"/>
  <c r="A247" i="4" s="1"/>
  <c r="A248" i="4" s="1"/>
  <c r="A249" i="4" s="1"/>
  <c r="A253" i="4" s="1"/>
  <c r="A254" i="4" s="1"/>
  <c r="A255" i="4" s="1"/>
  <c r="A257" i="4" s="1"/>
  <c r="A258" i="4" s="1"/>
  <c r="A261" i="4" s="1"/>
  <c r="A262" i="4" s="1"/>
  <c r="A263" i="4" s="1"/>
  <c r="A264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14" i="4" s="1"/>
  <c r="A315" i="4" s="1"/>
  <c r="K13" i="4"/>
  <c r="K15" i="4" s="1"/>
  <c r="I13" i="4"/>
  <c r="I15" i="4" s="1"/>
  <c r="D9" i="3" s="1"/>
  <c r="G13" i="4"/>
  <c r="G15" i="4" s="1"/>
  <c r="C9" i="3" s="1"/>
  <c r="A13" i="4"/>
  <c r="K12" i="4"/>
  <c r="I12" i="4"/>
  <c r="G12" i="4"/>
  <c r="E12" i="3" l="1"/>
  <c r="C16" i="3"/>
  <c r="E9" i="3"/>
  <c r="D29" i="3"/>
  <c r="E23" i="3"/>
  <c r="C32" i="3"/>
  <c r="C37" i="3"/>
  <c r="E36" i="3"/>
  <c r="E37" i="3" s="1"/>
  <c r="E19" i="2" s="1"/>
  <c r="C29" i="3"/>
  <c r="E19" i="3"/>
  <c r="E25" i="3"/>
  <c r="E15" i="3"/>
  <c r="E21" i="3"/>
  <c r="D16" i="3"/>
  <c r="D39" i="3" s="1"/>
  <c r="E15" i="2" s="1"/>
  <c r="C33" i="3" l="1"/>
  <c r="E32" i="3"/>
  <c r="E33" i="3" s="1"/>
  <c r="E18" i="2" s="1"/>
  <c r="E29" i="3"/>
  <c r="E17" i="2" s="1"/>
  <c r="E16" i="3"/>
  <c r="C39" i="3"/>
  <c r="E14" i="2" s="1"/>
  <c r="E39" i="3" l="1"/>
  <c r="E16" i="2"/>
  <c r="E20" i="2" s="1"/>
  <c r="M23" i="2" l="1"/>
  <c r="M22" i="2"/>
  <c r="M21" i="2"/>
  <c r="M20" i="2"/>
  <c r="M19" i="2"/>
  <c r="M18" i="2"/>
  <c r="M17" i="2"/>
  <c r="M16" i="2"/>
  <c r="M15" i="2"/>
  <c r="J318" i="4"/>
  <c r="M14" i="2"/>
  <c r="E24" i="2"/>
  <c r="M28" i="2"/>
  <c r="E27" i="2" s="1"/>
  <c r="M26" i="2"/>
  <c r="M25" i="2"/>
  <c r="E25" i="2" l="1"/>
  <c r="E26" i="2"/>
  <c r="E28" i="2" s="1"/>
  <c r="H35" i="2" l="1"/>
  <c r="H36" i="2" l="1"/>
  <c r="H39" i="2" s="1"/>
</calcChain>
</file>

<file path=xl/sharedStrings.xml><?xml version="1.0" encoding="utf-8"?>
<sst xmlns="http://schemas.openxmlformats.org/spreadsheetml/2006/main" count="967" uniqueCount="578">
  <si>
    <t>Cenová úroveň : 2024/I</t>
  </si>
  <si>
    <t>Datum zpracování : 10/2024</t>
  </si>
  <si>
    <t>SOUPIS PRACÍ S VÝKAZEM VÝMĚR</t>
  </si>
  <si>
    <t>Poř.</t>
  </si>
  <si>
    <t>čís.</t>
  </si>
  <si>
    <t>pol.</t>
  </si>
  <si>
    <t>1.</t>
  </si>
  <si>
    <t>Kód položky</t>
  </si>
  <si>
    <t>2.</t>
  </si>
  <si>
    <t>Text položky</t>
  </si>
  <si>
    <t>3.</t>
  </si>
  <si>
    <t>M.J.</t>
  </si>
  <si>
    <t>4.</t>
  </si>
  <si>
    <t>Množství</t>
  </si>
  <si>
    <t>5.</t>
  </si>
  <si>
    <t>CENA</t>
  </si>
  <si>
    <t>Dodávka</t>
  </si>
  <si>
    <t>jednotková</t>
  </si>
  <si>
    <t>6.</t>
  </si>
  <si>
    <t>celková</t>
  </si>
  <si>
    <t>7.</t>
  </si>
  <si>
    <t>Montáž</t>
  </si>
  <si>
    <t>8.</t>
  </si>
  <si>
    <t>9.</t>
  </si>
  <si>
    <t>HMOTNOST</t>
  </si>
  <si>
    <t>10.</t>
  </si>
  <si>
    <t>11.</t>
  </si>
  <si>
    <t>HSV:</t>
  </si>
  <si>
    <t>oddíl 3</t>
  </si>
  <si>
    <t>Svislé konstrukce:</t>
  </si>
  <si>
    <t>C-317121251-0</t>
  </si>
  <si>
    <t>DODAT OSAZ PREF PREKL NAD OTV -1800MM</t>
  </si>
  <si>
    <t>KS</t>
  </si>
  <si>
    <t>H-59321140-1</t>
  </si>
  <si>
    <t>PREKLAD ZELB RZP 119/24/19 PLNY</t>
  </si>
  <si>
    <t>R-340291131-0</t>
  </si>
  <si>
    <t>DOZDIVKY DO PL 0,5M2</t>
  </si>
  <si>
    <t>SVISLÉ KONSTRUKCE CELKEM</t>
  </si>
  <si>
    <t>oddíl 61</t>
  </si>
  <si>
    <t>Úpravy povrchů vnitřní:</t>
  </si>
  <si>
    <t>C-611481119-0</t>
  </si>
  <si>
    <t>POTAZ STROPU PERLINKA+LEP+PENETRACE</t>
  </si>
  <si>
    <t>M2</t>
  </si>
  <si>
    <t>množství =</t>
  </si>
  <si>
    <t>19,2+7,65+1,3+19+2,15</t>
  </si>
  <si>
    <t>kuchyně m.č. 1.04</t>
  </si>
  <si>
    <t>m2</t>
  </si>
  <si>
    <t>chodba m.č.1.01</t>
  </si>
  <si>
    <t>WC m.č.1.02</t>
  </si>
  <si>
    <t>pokoj m.č.1.05</t>
  </si>
  <si>
    <t>koupelna m.č. 1.03</t>
  </si>
  <si>
    <t>OMIT STROPU ROVNYCH  STUKOVE</t>
  </si>
  <si>
    <t>C-612481119-0</t>
  </si>
  <si>
    <t>POTAZ VNI STEN CIHLA PERLINKA+LEP+PENETR</t>
  </si>
  <si>
    <t>10,82+24,74+22,44+47,7+49</t>
  </si>
  <si>
    <t>WC  m.č. 1.02</t>
  </si>
  <si>
    <t>1,45*2,6+1,2*2,6+0,75*2,6+1,3*2,6-1,4</t>
  </si>
  <si>
    <t>chodba m.č. 1.01</t>
  </si>
  <si>
    <t>4*2,6+4*2,6+1,95*2,6+1,95*2,6-1,6-1,8-1,4-1,4</t>
  </si>
  <si>
    <t>1,8*2,6+1,15*2,6+2,2*2,6+1,05*2,6</t>
  </si>
  <si>
    <t>kuchyň m.č. 1.04</t>
  </si>
  <si>
    <t>5,45*3+5,45*3+3,45*3+3,45*3-1-1,6-3,1</t>
  </si>
  <si>
    <t>pokoj m.č. 1.05</t>
  </si>
  <si>
    <t>5*3+5,1*3+0,8*3+2,3*3+2,4*3+2,2*3-1,6-2,8</t>
  </si>
  <si>
    <t>C-612421637-0</t>
  </si>
  <si>
    <t>OMIT VNI STEN  STUKOVE</t>
  </si>
  <si>
    <t>24,74+2,35+47,7+3,1+49+29,74*0,45</t>
  </si>
  <si>
    <t xml:space="preserve"> WC m.č. 1.02</t>
  </si>
  <si>
    <t>1,45*0,5+0,75*0,5+1,2*0,5+1,3*0,5</t>
  </si>
  <si>
    <t>.</t>
  </si>
  <si>
    <t>1,8*0,5+1,15*0,5+2,2*0,5+1,05*0,5</t>
  </si>
  <si>
    <t>C-612421626-0</t>
  </si>
  <si>
    <t>OMIT VNI STEN VAPCEM HLADKE</t>
  </si>
  <si>
    <t>koupelna + WC pod obklad</t>
  </si>
  <si>
    <t>1,45*2,2+1,2*2,2+0,75*2,2+1,35*2,2+2,2*2,2+1,8*2,2+1,15*2,2+1*2,2+3,2*1,8</t>
  </si>
  <si>
    <t>ÚPRAVY POVRCHŮ VNITŘNÍ CELKEM</t>
  </si>
  <si>
    <t>oddíl 63</t>
  </si>
  <si>
    <t>Podlahy:</t>
  </si>
  <si>
    <t>C-632450306-0</t>
  </si>
  <si>
    <t>STERKA SAMONIVEL CEMENT 20MPa TL 6MM</t>
  </si>
  <si>
    <t>19,2+19</t>
  </si>
  <si>
    <t>m.č.1.04</t>
  </si>
  <si>
    <t>m.č.1.05</t>
  </si>
  <si>
    <t>R-632450360-2</t>
  </si>
  <si>
    <t>PENETRACE VC ADHEZNIHO MUSTKU POD STERKU</t>
  </si>
  <si>
    <t>C-631317381-0</t>
  </si>
  <si>
    <t>MAZANINA Z BETONU TL 12CM TR RC25/30</t>
  </si>
  <si>
    <t>M3</t>
  </si>
  <si>
    <t>0,158+0,918+0,258</t>
  </si>
  <si>
    <t>m.č. 1.02</t>
  </si>
  <si>
    <t>m3</t>
  </si>
  <si>
    <t>1,3*0,12</t>
  </si>
  <si>
    <t>m.č.1.01</t>
  </si>
  <si>
    <t>7,65*0,12</t>
  </si>
  <si>
    <t>m.č,1.03</t>
  </si>
  <si>
    <t>2,15*0,12</t>
  </si>
  <si>
    <t>C-631319173-0</t>
  </si>
  <si>
    <t>PRIPL ZA STRZENI POVRCHU TL 12CM</t>
  </si>
  <si>
    <t>C-631361921-0</t>
  </si>
  <si>
    <t>VYZTUZ MAZANIN STRKPIS SVAR SITE</t>
  </si>
  <si>
    <t>T</t>
  </si>
  <si>
    <t>PODLAHY CELKEM</t>
  </si>
  <si>
    <t>oddíl 64</t>
  </si>
  <si>
    <t>Osazování výplní otvorů:</t>
  </si>
  <si>
    <t>C-642944221-0</t>
  </si>
  <si>
    <t>OSAZ DVER ZARUB OCEL DODATECNE 2,5M2-</t>
  </si>
  <si>
    <t>H-55331414-1</t>
  </si>
  <si>
    <t>ZARUBEN OCEL POROB YHtm 150/800 1KR</t>
  </si>
  <si>
    <t>H-55331413-1</t>
  </si>
  <si>
    <t>ZARUBEN OCEL POROB YHtm 150/700 1KR</t>
  </si>
  <si>
    <t>R-642944812-0</t>
  </si>
  <si>
    <t>ZAZD DODAT OSAZ DVER ZARUB OCEL -2,5M2</t>
  </si>
  <si>
    <t>OSAZOVÁNÍ VÝPLNÍ OTVORŮ CELKEM</t>
  </si>
  <si>
    <t>oddíl 94</t>
  </si>
  <si>
    <t>Lešení a stavební výtahy:</t>
  </si>
  <si>
    <t>C-941955001-0</t>
  </si>
  <si>
    <t>LESENI LEH PRAC POMOC H PODLAHY 1,2M</t>
  </si>
  <si>
    <t>LEŠENÍ A STAVEBNÍ VÝTAHY CELKEM</t>
  </si>
  <si>
    <t>oddíl 96</t>
  </si>
  <si>
    <t>Bourání konstrukcí:</t>
  </si>
  <si>
    <t>C-968061126-0</t>
  </si>
  <si>
    <t>VYVESENI KRIDEL DVERI DREVENYCH 2M2-</t>
  </si>
  <si>
    <t>R-968062455-0</t>
  </si>
  <si>
    <t>ODSTR DVERNICH ZARUBNI DREVENYCH TESARSKYCH S DESTENIM</t>
  </si>
  <si>
    <t>C-968062244-0</t>
  </si>
  <si>
    <t>ODSTR RAMU OKEN DREV JEDNODUCH 1M2</t>
  </si>
  <si>
    <t>C-978059531-0</t>
  </si>
  <si>
    <t>ODSEK OBKLADU KERAM VNITRNICH PL 2M2-</t>
  </si>
  <si>
    <t>8,72+2,72+6</t>
  </si>
  <si>
    <t>2,2*1,6+1,8*1,6+1,15*1,6+1*1,6-0,7*1,6</t>
  </si>
  <si>
    <t>zádveři m.č. 1.01</t>
  </si>
  <si>
    <t>3,4*0,8</t>
  </si>
  <si>
    <t>WC m.č. 1.02</t>
  </si>
  <si>
    <t>1,45*1,5+0,75*1,5+1,2*1,5+1,3*1,5-0,7*1,5</t>
  </si>
  <si>
    <t>C-965081812-0</t>
  </si>
  <si>
    <t>BOUR DLAZEB Z DLAZDIC OSTAT 1CM- 1M2 VC BETONOVEHO PODKLADU</t>
  </si>
  <si>
    <t>1,3+7,65+2,15</t>
  </si>
  <si>
    <t>m.č. 1.02 WC</t>
  </si>
  <si>
    <t>m.č. 1.01  zádveří</t>
  </si>
  <si>
    <t>m.č. 1.03 koupelna</t>
  </si>
  <si>
    <t>C-979081011-0</t>
  </si>
  <si>
    <t>NOSENI K NAKLADCE DO 10M STAVEB SUTI</t>
  </si>
  <si>
    <t>C-979081101-0</t>
  </si>
  <si>
    <t>NAKLADKA DO KONTEJN RUCNI STAVEB SUTI</t>
  </si>
  <si>
    <t>C-979081111-0</t>
  </si>
  <si>
    <t>ODVOZ STAVEB SUTI NA SKLADKU DO 1KM</t>
  </si>
  <si>
    <t>C-979081122-0</t>
  </si>
  <si>
    <t>PRIPL ZKD 1KM ODVOZU VYB HMOT NA SKL</t>
  </si>
  <si>
    <t>4,36*15</t>
  </si>
  <si>
    <t>C-979081131-0</t>
  </si>
  <si>
    <t>SKLADKOVNE TRIDENA SUT [BET-CI-KERAM]</t>
  </si>
  <si>
    <t>C-979082111-0</t>
  </si>
  <si>
    <t>VNITROSTAV DOPRAVA SUTI A HMOT DO 10M</t>
  </si>
  <si>
    <t>C-975021211-0</t>
  </si>
  <si>
    <t>PODCHYC NADZAKL ZDIVA P STROP TL 45CM</t>
  </si>
  <si>
    <t>M</t>
  </si>
  <si>
    <t>C-979011212-0</t>
  </si>
  <si>
    <t>SVISLA DOPR NOSENIM VYB HM ZA 1.PODL</t>
  </si>
  <si>
    <t>C-979011282-0</t>
  </si>
  <si>
    <t>PRIPL ZKD NADZ PODL NOSENI VYB HMOT</t>
  </si>
  <si>
    <t>4,36*4</t>
  </si>
  <si>
    <t>C-978013191-0</t>
  </si>
  <si>
    <t>OTLUC OMITKY MV VC VNIT STEN 100%</t>
  </si>
  <si>
    <t xml:space="preserve">m.č. 1.02 + 1.03 </t>
  </si>
  <si>
    <t>BOURÁNÍ KONSTRUKCÍ CELKEM</t>
  </si>
  <si>
    <t>oddíl 99</t>
  </si>
  <si>
    <t>Přesun hmot:</t>
  </si>
  <si>
    <t>C-998011034-0</t>
  </si>
  <si>
    <t>PRESUN HMOT BUDOVY Z BLOKU VYSKY -36M</t>
  </si>
  <si>
    <t>0,2+0,126+4,327+11,449+0,312+0,982+0,967+0,250+0,224+0,526+0,14+0,11+0,236+0,607</t>
  </si>
  <si>
    <t>PŘESUN HMOT CELKEM</t>
  </si>
  <si>
    <t>PSV:</t>
  </si>
  <si>
    <t>oddíl 711</t>
  </si>
  <si>
    <t>Izolace proti vodě:</t>
  </si>
  <si>
    <t>R-711111211-0</t>
  </si>
  <si>
    <t>STERKOVA IZOLACE PROTI VLHKOSTI VODOR S VLOZ PERLINKOU</t>
  </si>
  <si>
    <t>2,15+1,3</t>
  </si>
  <si>
    <t>C-711111003-0</t>
  </si>
  <si>
    <t>ADHEZNI MUSTEK POD VOD IZOL NATERY</t>
  </si>
  <si>
    <t>C-711494111-0</t>
  </si>
  <si>
    <t>TESNENI ROHU HYDROIZOL NATERU PASKOU</t>
  </si>
  <si>
    <t>(1,8+1,15+2,2+1,05+1,45+0,8+1,2+1,3)*1,2</t>
  </si>
  <si>
    <t>IZOLACE PROTI VODĚ CELKEM</t>
  </si>
  <si>
    <t>oddíl 762</t>
  </si>
  <si>
    <t>Konstrukce tesařské:</t>
  </si>
  <si>
    <t>C-762512245-0</t>
  </si>
  <si>
    <t>TESAR MTZ PODLAH POD POVLAKY SROUBOV</t>
  </si>
  <si>
    <t>m.č. 1.04</t>
  </si>
  <si>
    <t>m.č. 1.05</t>
  </si>
  <si>
    <t>H-60725037-1</t>
  </si>
  <si>
    <t>DESKY OSB-3 4 PD BROUSENE TL 22MM</t>
  </si>
  <si>
    <t>38,2*1,15</t>
  </si>
  <si>
    <t>R-762322911-0</t>
  </si>
  <si>
    <t>POKLADKA PODKLAD FOLIE MIRALON TL 3 MM</t>
  </si>
  <si>
    <t>C-762595000-0</t>
  </si>
  <si>
    <t>TESAR PODLAHY SPOJOVACI PROSTREDKY</t>
  </si>
  <si>
    <t>38,2*1,2</t>
  </si>
  <si>
    <t>KONSTRUKCE TESAŘSKÉ CELKEM</t>
  </si>
  <si>
    <t>oddíl 763</t>
  </si>
  <si>
    <t>Dřevostavby a konstrukce sádrokartonové:</t>
  </si>
  <si>
    <t>C-763132410-0</t>
  </si>
  <si>
    <t>PODHLEDY SDK D112 12,5 GKFI</t>
  </si>
  <si>
    <t>7,65+1,3+2,15</t>
  </si>
  <si>
    <t>m.č. 1.01</t>
  </si>
  <si>
    <t>m.č. 1.03</t>
  </si>
  <si>
    <t>R-763120826-0</t>
  </si>
  <si>
    <t>DMTZ OBKLADU Z LEP DESEK POLYSTYRENU TL DO 24MM VC BROUSENI</t>
  </si>
  <si>
    <t>C-763130615-0</t>
  </si>
  <si>
    <t>PRIPL ZA PLOCHU -5M2 SDK PODHLEDU</t>
  </si>
  <si>
    <t>R-763130811-0</t>
  </si>
  <si>
    <t>MTZ PAROTESNE FOLIE  PODHLEDU SDK</t>
  </si>
  <si>
    <t>11,1*1,2</t>
  </si>
  <si>
    <t>DŘEVOSTAVBY A KONSTR. SÁDROKARTONOVÉ CELKEM</t>
  </si>
  <si>
    <t>oddíl 766</t>
  </si>
  <si>
    <t>Konstrukce truhlářské:</t>
  </si>
  <si>
    <t>C-766661122-0</t>
  </si>
  <si>
    <t>MTZ DVERE OC ZAR 1KR S 0,8M-</t>
  </si>
  <si>
    <t>H-61160012-1</t>
  </si>
  <si>
    <t>DVERE VNIT FOLIE 2/3SKL 80x197 NORMA</t>
  </si>
  <si>
    <t>H-61160001-1</t>
  </si>
  <si>
    <t>DVERE VNIT FOLIE PLNE 70x197 NORMA</t>
  </si>
  <si>
    <t>C-766411821-0</t>
  </si>
  <si>
    <t>DMTZ TRUHL OBLOZ STEN PALUBKAMI</t>
  </si>
  <si>
    <t>2,5*1,05+2,5*1,05</t>
  </si>
  <si>
    <t>C-766662811-0</t>
  </si>
  <si>
    <t>DMTZ TRUHL PRAHU DVERI 1KRID S -20CM</t>
  </si>
  <si>
    <t>C-766669111-0</t>
  </si>
  <si>
    <t>DOKOVANI DVERNICH ZAVESU 1KR</t>
  </si>
  <si>
    <t>R-766669112-0</t>
  </si>
  <si>
    <t>OSAZENI DVER KOVANI KLIKA-KLIKA 1 KR</t>
  </si>
  <si>
    <t>H-54914116-1</t>
  </si>
  <si>
    <t>KOVANI DVERNI KLIKOVE KOMPLETNI KD6</t>
  </si>
  <si>
    <t>SADA</t>
  </si>
  <si>
    <t>C-766812113-0</t>
  </si>
  <si>
    <t>MTZ KUCHYN LINKA DREV NA STENU -1,65M</t>
  </si>
  <si>
    <t>SOUB</t>
  </si>
  <si>
    <t>H-61522702-1</t>
  </si>
  <si>
    <t xml:space="preserve">KUCHYNSKA LINKA DREVENA SEKTOR 165CM </t>
  </si>
  <si>
    <t>C-766695213-0</t>
  </si>
  <si>
    <t>MTZ PRAH DVERNI 1KRID SIRKA DO 15CM</t>
  </si>
  <si>
    <t>H-61189156-1</t>
  </si>
  <si>
    <t>PRAH DUB DELKA 82 SIRKA 10CM</t>
  </si>
  <si>
    <t>C-766921100-0</t>
  </si>
  <si>
    <t>DMTZ NASTENNA POLICE DREV DYH S -40cm</t>
  </si>
  <si>
    <t>R-766411841-0</t>
  </si>
  <si>
    <t>DMTZ TRUHL VESTAVBY PATRA NOSNA KCE TRAMKOVA V KOMBINACI S DREVITRSHK DESKAMIUPU PALUBKAMI</t>
  </si>
  <si>
    <t>1,95*3,55</t>
  </si>
  <si>
    <t>KONSTRUKCE TRUHLÁŘSKÉ CELKEM</t>
  </si>
  <si>
    <t>oddíl 767</t>
  </si>
  <si>
    <t>Kovové doplňkové konstrukce:</t>
  </si>
  <si>
    <t>R-767584811-0</t>
  </si>
  <si>
    <t>MTZ ST VZDUCHOTECH POTRUBI - ODSAVANI WC + KOUPELNA - CENA JE ROZPOCITANA NA PRIPOJOVANE BYTY CELKEM 4BJ</t>
  </si>
  <si>
    <t>KOVOVÉ DOPLŇKOVÉ KONSTRUKCE CELKEM</t>
  </si>
  <si>
    <t>oddíl 771</t>
  </si>
  <si>
    <t>Podlahy z dlaždic:</t>
  </si>
  <si>
    <t>C-771571451-0</t>
  </si>
  <si>
    <t>LEPENI+SPAR PODLAH KERAM 200x200MM</t>
  </si>
  <si>
    <t>2,15+7,65+1,3</t>
  </si>
  <si>
    <t xml:space="preserve">koupelna </t>
  </si>
  <si>
    <t>zádveří</t>
  </si>
  <si>
    <t>WC</t>
  </si>
  <si>
    <t>H-59764118-1</t>
  </si>
  <si>
    <t>DLAZDICE HLADKY POVRCH A 200x200x10 3</t>
  </si>
  <si>
    <t>11,1*1,15</t>
  </si>
  <si>
    <t>C-771579791-0</t>
  </si>
  <si>
    <t>PRIPL PODLAHY KERAM ZA PLOCHU DO 5M2</t>
  </si>
  <si>
    <t>C-771591111-0</t>
  </si>
  <si>
    <t>NATER PENETRACNI PODKLADU DLAZEB 1x</t>
  </si>
  <si>
    <t>C-771591113-0</t>
  </si>
  <si>
    <t>PENETRACE PODKLADU DLAZEB 2SL HLOUBK</t>
  </si>
  <si>
    <t>PODLAHY Z DLAŽDIC CELKEM</t>
  </si>
  <si>
    <t>oddíl 776</t>
  </si>
  <si>
    <t>Podlahy povlakové:</t>
  </si>
  <si>
    <t>C-776511820-0</t>
  </si>
  <si>
    <t>ODSTRANENI PODLAH POVLAK LEP +PODLOZ</t>
  </si>
  <si>
    <t>C-776401800-0</t>
  </si>
  <si>
    <t>ODSTRAN PODLAH SOKLIK/LISTA PRYZ/PVC</t>
  </si>
  <si>
    <t>5,45+5,45+3,43++3,43++2,3+5,1+5+0,7+2,4+2,2</t>
  </si>
  <si>
    <t>C-776521100-0</t>
  </si>
  <si>
    <t>LEPENI PODLAH POVLAK PVC PASY</t>
  </si>
  <si>
    <t>19+19,2</t>
  </si>
  <si>
    <t>H-28411020-1</t>
  </si>
  <si>
    <t>PODLAHOVINA PVC TL 1,5MM ROLE B</t>
  </si>
  <si>
    <t>C-776421100-0</t>
  </si>
  <si>
    <t>LEPENI PODLAH LISTA SOKLIK PVC</t>
  </si>
  <si>
    <t>H-28341122-1</t>
  </si>
  <si>
    <t>LISTY UKONCOVACI MPVC 2198 45MM</t>
  </si>
  <si>
    <t>C-776591113-0</t>
  </si>
  <si>
    <t>PENETRACE PODKL POVLAKU 2SL HLOUBKOVA</t>
  </si>
  <si>
    <t>C-776591121-0</t>
  </si>
  <si>
    <t>ADHEZNI MUSTEK POD POVLAKY</t>
  </si>
  <si>
    <t>C-776583110-0</t>
  </si>
  <si>
    <t>VOL POLOZ PODLAH PODLOZKY 1-VRSTVE</t>
  </si>
  <si>
    <t>H-28372301-1</t>
  </si>
  <si>
    <t>PODLOZKA KROCEJ XPS STARLON PASY 1,6</t>
  </si>
  <si>
    <t>PODLAHY POVLAKOVÉ CELKEM</t>
  </si>
  <si>
    <t>oddíl 781</t>
  </si>
  <si>
    <t>Obklady:</t>
  </si>
  <si>
    <t>LEP A SPAR OBKLAD VNI KERAM 300x150</t>
  </si>
  <si>
    <t>8,28+3,13+3,49</t>
  </si>
  <si>
    <t>0,75*2,1+1,45*2,1+1,2*2,1+1,35*2,1-1,7</t>
  </si>
  <si>
    <t>1,8*2,1+2,2*2,1+1,15*2,1+1,1*2,1</t>
  </si>
  <si>
    <t>kuchyň</t>
  </si>
  <si>
    <t>1,7*0,65+1,7*1,4</t>
  </si>
  <si>
    <t>H-28372308-1</t>
  </si>
  <si>
    <t>OBKLAD KERAM JB MAT GL BEZ 300x150 1</t>
  </si>
  <si>
    <t>14,9*1,15</t>
  </si>
  <si>
    <t>C-781479714-1</t>
  </si>
  <si>
    <t>PRIPL OBKL VNI KERAM ZA VYKRUZ OTVORU</t>
  </si>
  <si>
    <t>14,9*0,35</t>
  </si>
  <si>
    <t>C-781491112-0</t>
  </si>
  <si>
    <t>LISTY OBKLADOVE UKONCOVACI DO MC</t>
  </si>
  <si>
    <t>(1,45+1,2+0,75+1,3+2,2+1,8+1,15+1,1+2,3+1+1,4+0,65)*1,15</t>
  </si>
  <si>
    <t>C-781491114-0</t>
  </si>
  <si>
    <t>LISTY OBKLADOVE ROHOVE DO MC</t>
  </si>
  <si>
    <t>(2,1*4+2,1*4+1*1,4)*1,15</t>
  </si>
  <si>
    <t>C-781479711-0</t>
  </si>
  <si>
    <t>PRIPL OBKL VNI KERAM PLOCHA DO 10M2</t>
  </si>
  <si>
    <t>3,49+8,28</t>
  </si>
  <si>
    <t>C-781479730-0</t>
  </si>
  <si>
    <t>PRIPL OBKL KERAM VANANICKA SPRCH NA PODKL ROVNY</t>
  </si>
  <si>
    <t>OBKLADY CELKEM</t>
  </si>
  <si>
    <t>oddíl 783</t>
  </si>
  <si>
    <t>Nátěry:</t>
  </si>
  <si>
    <t>C-783124220-0</t>
  </si>
  <si>
    <t>NATER OCEL KCE SYNTET B 1x+2xEMAIL</t>
  </si>
  <si>
    <t>ocelové zárubně</t>
  </si>
  <si>
    <t>1,7+1,7*1,9+1,9</t>
  </si>
  <si>
    <t>NÁTĚRY CELKEM</t>
  </si>
  <si>
    <t>oddíl 784</t>
  </si>
  <si>
    <t>Malby:</t>
  </si>
  <si>
    <t>R-784401801-0</t>
  </si>
  <si>
    <t>OBRUS NOVYCH OMIT  MISTNOSTI V 3,8M</t>
  </si>
  <si>
    <t>49,3+140,27</t>
  </si>
  <si>
    <t>C-784911111-0</t>
  </si>
  <si>
    <t>ZAKRYTI A ODKRYTI PODLAH MISTNOSTI</t>
  </si>
  <si>
    <t>C-784911131-0</t>
  </si>
  <si>
    <t>ZAKRYTI A ODKRYTI PRVKU MISTN V -3,8M</t>
  </si>
  <si>
    <t>C-784496521-0</t>
  </si>
  <si>
    <t>PENETRACE PODKLADU HLOUBK 1x MIST 3,8</t>
  </si>
  <si>
    <t>C-784454671-0</t>
  </si>
  <si>
    <t>MALBA 2xDUFA OMYV TONOV MISTN V 3,8M</t>
  </si>
  <si>
    <t>MALBY CELKEM</t>
  </si>
  <si>
    <t>INSTALACE:</t>
  </si>
  <si>
    <t>oddíl 721</t>
  </si>
  <si>
    <t>Kanalizace vnitřní:</t>
  </si>
  <si>
    <t>R-721110802-0</t>
  </si>
  <si>
    <t>DMTZ ODPAD POTRUBI VODOVOD KANALIZACE - DO DN 100</t>
  </si>
  <si>
    <t>C-721174111-0</t>
  </si>
  <si>
    <t>MTZ POTR KANAL VNI LEZATE PVC DN -50</t>
  </si>
  <si>
    <t>H-28614105-1</t>
  </si>
  <si>
    <t>TRUBKY ODPADNI PP HRDLOVE HTEM DN 50</t>
  </si>
  <si>
    <t>6,3*1,2</t>
  </si>
  <si>
    <t>R-721170912-0</t>
  </si>
  <si>
    <t>OSAZENI TVAROVEK NA HRDLOVE POTRUBI DO ROZVODU ODPADU</t>
  </si>
  <si>
    <t>R-721170916-0</t>
  </si>
  <si>
    <t xml:space="preserve">MTZ ODVETRANI  VC NAPOJENI NA STAVAJICI VETRACI ŠACHTU DN 100 </t>
  </si>
  <si>
    <t>C-721174112-0</t>
  </si>
  <si>
    <t>MTZ POTR KANAL VNI LEZATE PVC DN -100</t>
  </si>
  <si>
    <t>H-28615481-1</t>
  </si>
  <si>
    <t>ROURY KAN KG 2000 PPKGEM SN 10 110/5m</t>
  </si>
  <si>
    <t>1*1,2</t>
  </si>
  <si>
    <t>KANALIZACE VNITŘNÍ CELKEM</t>
  </si>
  <si>
    <t>oddíl 722</t>
  </si>
  <si>
    <t>Vodovod vnitřní:</t>
  </si>
  <si>
    <t>C-722176212-0</t>
  </si>
  <si>
    <t>MTZ VOD ROZV PLAST SVAR POLYFUZI D 20</t>
  </si>
  <si>
    <t>C-722176911-0</t>
  </si>
  <si>
    <t>PRIPL ZKD SVAR POLYFUZI 3KS/M- D 16</t>
  </si>
  <si>
    <t>H-28613710-1</t>
  </si>
  <si>
    <t>16*1,2</t>
  </si>
  <si>
    <t>R-722176955-0</t>
  </si>
  <si>
    <t>MTZ ROZVODU VODY VC VYUSTKU ZASTRIHU NATRUBKU KOLEN</t>
  </si>
  <si>
    <t>R-722190831-1</t>
  </si>
  <si>
    <t>DMTZ VOD POTRUBI TLAK POZINK</t>
  </si>
  <si>
    <t>VODOVOD VNITŘNÍ CELKEM</t>
  </si>
  <si>
    <t>oddíl 723</t>
  </si>
  <si>
    <t>Plynovod vnitřní:</t>
  </si>
  <si>
    <t>C-723110804-0</t>
  </si>
  <si>
    <t>DMTZ PLYN POTR OCEL CERN ZAVIT -DN 25</t>
  </si>
  <si>
    <t>C-723160334-0</t>
  </si>
  <si>
    <t>ROZPERKA PRIPOJKY K PLYNOMERU DN 25</t>
  </si>
  <si>
    <t>C-723180034-0</t>
  </si>
  <si>
    <t>MTZ POTR PLYN MEDENE SPOJ LISOV D 22</t>
  </si>
  <si>
    <t>H-19631422-1</t>
  </si>
  <si>
    <t>TRUBKY MEDENE EP CU POLOTVRDE 22x1MM</t>
  </si>
  <si>
    <t>25*1,2</t>
  </si>
  <si>
    <t>C-723239102-0</t>
  </si>
  <si>
    <t>MTZ PLYN ARMATUR 2 ZAVITOVYCH DN 20</t>
  </si>
  <si>
    <t>H-42534440-1</t>
  </si>
  <si>
    <t>PLYN ARMATURA ZAVIT DN 20</t>
  </si>
  <si>
    <t>R-723180032-0</t>
  </si>
  <si>
    <t>MTZ OBL CU LIS SANHA PRESS D 22</t>
  </si>
  <si>
    <t>H-19635107-1</t>
  </si>
  <si>
    <t>OBL 90° CU LIS SANHA PRESS6000 D 22</t>
  </si>
  <si>
    <t>R-723180034-0</t>
  </si>
  <si>
    <t>MTZ T-KUS CU LIS SANHA PRESS D 22</t>
  </si>
  <si>
    <t>H-19635307-1</t>
  </si>
  <si>
    <t>T-KUS CU LIS SANHA PRESS6000 D 22</t>
  </si>
  <si>
    <t>C-723190909-1</t>
  </si>
  <si>
    <t>TLAKOVA ZKOUSKA PLYN POTR CU</t>
  </si>
  <si>
    <t>R-723180035-0</t>
  </si>
  <si>
    <t>MTZ NATR+ZAR CU LIS SANHA PRESS D22</t>
  </si>
  <si>
    <t>R-723172130-0</t>
  </si>
  <si>
    <t>STAVEBN9 PRIPOMOCE NEUVEDENE PR</t>
  </si>
  <si>
    <t>C-723160204-0</t>
  </si>
  <si>
    <t>PRIPOJ K PLYNOMERU ZAVIT -OCHOZ DN 25</t>
  </si>
  <si>
    <t>PLYNOVOD VNITŘNÍ CELKEM</t>
  </si>
  <si>
    <t>oddíl 725</t>
  </si>
  <si>
    <t>Zařizovací předměty ZTI:</t>
  </si>
  <si>
    <t>R-725119201-0</t>
  </si>
  <si>
    <t>DMTZ KLOZETOVE MISY DO PODLAHY</t>
  </si>
  <si>
    <t>C-725210821-0</t>
  </si>
  <si>
    <t>DMTZ UMYVADLA VC VYTOKOVYCH ARMATUR</t>
  </si>
  <si>
    <t>R-725220831-1</t>
  </si>
  <si>
    <t>DMTZ VANY SMALT VC SPRCH  1500*650</t>
  </si>
  <si>
    <t>R-725240821-0</t>
  </si>
  <si>
    <t>DMTZ VYTOKOVYCH ARMATUR</t>
  </si>
  <si>
    <t>C-725310823-0</t>
  </si>
  <si>
    <t>DMTZ DREZU JEDN V KUCHYN SESTAVACH</t>
  </si>
  <si>
    <t>C-725390831-0</t>
  </si>
  <si>
    <t>DMTZ KUCHYN ODSAVACE PAR VESTAVNEHO VC SPORAKU</t>
  </si>
  <si>
    <t>R-725240811-0</t>
  </si>
  <si>
    <t>DMTZ EL BOILERU 80L</t>
  </si>
  <si>
    <t>C-725650805-0</t>
  </si>
  <si>
    <t>DMTZ TELESA OTOP PLYNOVEHO PODOKENNI</t>
  </si>
  <si>
    <t>C-725119201-0</t>
  </si>
  <si>
    <t>MTZ KLOZETOVE MISY DO PODLAHY VC NAPOJENI DO STOUPACKY</t>
  </si>
  <si>
    <t>H-64230731-1</t>
  </si>
  <si>
    <t>MISA ZACH BIL VNEJ SIK ODPAD 161B VYB</t>
  </si>
  <si>
    <t>C-725219201-0</t>
  </si>
  <si>
    <t>MTZ UMYVADLA NA KONZOLY</t>
  </si>
  <si>
    <t>H-64213611-1</t>
  </si>
  <si>
    <t>UMYVADLO BILE -ZAD ST 665x490x215 VYB</t>
  </si>
  <si>
    <t>H-55292021-1</t>
  </si>
  <si>
    <t>INSTAL SYSTEM PRO SPRCHU TYP ISS1</t>
  </si>
  <si>
    <t>H-55292011-1</t>
  </si>
  <si>
    <t>INSTAL SYSTEM PRO UMYVADLO TYP ISU1</t>
  </si>
  <si>
    <t>H-55292015-1</t>
  </si>
  <si>
    <t>INSTAL SYSTEM PRO  DREZ KUCHYNSKE LINKY</t>
  </si>
  <si>
    <t>C-725829201-0</t>
  </si>
  <si>
    <t>MTZ BATERIE UMYV/DREZ NASTEN CHROM</t>
  </si>
  <si>
    <t>H-55145724-1</t>
  </si>
  <si>
    <t>BATERIE UMYVADLOVA NASTENNA TYP D</t>
  </si>
  <si>
    <t>C-725619201-0</t>
  </si>
  <si>
    <t>MTZ SPORAKU ELEKTRICKEHO/PLYN</t>
  </si>
  <si>
    <t>H-54111133-1</t>
  </si>
  <si>
    <t xml:space="preserve">SPORAK VOLNE STOJICI KOMBINOVANY ELEKTRICKY / PLYN </t>
  </si>
  <si>
    <t>C-725659102-0</t>
  </si>
  <si>
    <t>MTZ TELES OTOP PLYN SKRIN STENA 1 OTV</t>
  </si>
  <si>
    <t>H-54141154-1</t>
  </si>
  <si>
    <t>TOPIDLO PLYN PODOK VAFKY KOD 110-0340</t>
  </si>
  <si>
    <t>C-725249102-0</t>
  </si>
  <si>
    <t>MTZ SPRCHOVE VANICKY</t>
  </si>
  <si>
    <t>H-55220427-1</t>
  </si>
  <si>
    <t>MISA SPRCH SMALT CTVER BAR 90x90CM B</t>
  </si>
  <si>
    <t>C-725249111-0</t>
  </si>
  <si>
    <t>MTZ SPRCHOVEHO KOUTU</t>
  </si>
  <si>
    <t>H-55493110-1</t>
  </si>
  <si>
    <t>KOMPLET SPRCHOVY KOUT SKA</t>
  </si>
  <si>
    <t>C-725539103-0</t>
  </si>
  <si>
    <t>MTZ OHRIVAC ZASOBNIK ELEKTRICKY -80L - POUZIT STAVAJICI</t>
  </si>
  <si>
    <t>C-725669201-0</t>
  </si>
  <si>
    <t>MTZ INFRAZARICE ELEKTRICKEHO</t>
  </si>
  <si>
    <t>H-54151890-1</t>
  </si>
  <si>
    <t>INFRAZARIC KOUPELNOVY TYP I</t>
  </si>
  <si>
    <t>ZAŘIZOVACÍ PŘEDMĚTY ZTI CELKEM</t>
  </si>
  <si>
    <t>MONTÁŽNÍ PRÁCE:</t>
  </si>
  <si>
    <t>oddíl M21</t>
  </si>
  <si>
    <t>Montáže silnoproud:</t>
  </si>
  <si>
    <t>M-210290821-10</t>
  </si>
  <si>
    <t>DEMONTAZ ROZVODU EL INSTALACE VC PPL BJ ST</t>
  </si>
  <si>
    <t>M-210111001-10</t>
  </si>
  <si>
    <t>VIZ SAMOSTATN8 PRILOHA</t>
  </si>
  <si>
    <t>KPL</t>
  </si>
  <si>
    <t>M21</t>
  </si>
  <si>
    <t>MONTÁŽE SILNOPROUD CELKEM</t>
  </si>
  <si>
    <t>Základní rozpočtové náklady stav. objektu celkem (bez DPH) :</t>
  </si>
  <si>
    <t>REKAPITULACE ROZPOČTU</t>
  </si>
  <si>
    <t>Oddíl</t>
  </si>
  <si>
    <t>Název oddílu / řemeslného oboru</t>
  </si>
  <si>
    <t>CENA BEZ DPH</t>
  </si>
  <si>
    <t>Celkem</t>
  </si>
  <si>
    <t>Svislé konstrukce</t>
  </si>
  <si>
    <t>Úpravy povrchů vnitřní</t>
  </si>
  <si>
    <t>Podlahy</t>
  </si>
  <si>
    <t>Osazování výplní otvorů</t>
  </si>
  <si>
    <t>Lešení a stavební výtahy</t>
  </si>
  <si>
    <t>Bourání konstrukcí</t>
  </si>
  <si>
    <t>Přesun hmot</t>
  </si>
  <si>
    <t>HSV CELKEM</t>
  </si>
  <si>
    <t>Izolace proti vodě</t>
  </si>
  <si>
    <t>Konstrukce tesařské</t>
  </si>
  <si>
    <t>Dřevostavby a konstrukce sádrokartonové</t>
  </si>
  <si>
    <t>Konstrukce truhlářské</t>
  </si>
  <si>
    <t>Kovové doplňkové konstrukce</t>
  </si>
  <si>
    <t>Podlahy z dlaždic</t>
  </si>
  <si>
    <t>Podlahy povlakové</t>
  </si>
  <si>
    <t>Obklady</t>
  </si>
  <si>
    <t>Nátěry</t>
  </si>
  <si>
    <t>Malby</t>
  </si>
  <si>
    <t>PSV CELKEM</t>
  </si>
  <si>
    <t>Zdravotně technické instalace</t>
  </si>
  <si>
    <t>INSTALACE CELKEM</t>
  </si>
  <si>
    <t>Montáže silnoproud</t>
  </si>
  <si>
    <t>MONTÁŽNÍ PRÁCE CELKEM</t>
  </si>
  <si>
    <t>Základní rozpočtové náklady stavebního objektu celkem</t>
  </si>
  <si>
    <t>KRYCÍ LIST ROZPOČTU</t>
  </si>
  <si>
    <t>Kód objektu:</t>
  </si>
  <si>
    <t>Název objektu:</t>
  </si>
  <si>
    <t>JKSO:</t>
  </si>
  <si>
    <t>Cenová úroveň:</t>
  </si>
  <si>
    <t>SO-01</t>
  </si>
  <si>
    <t/>
  </si>
  <si>
    <t>2024/I</t>
  </si>
  <si>
    <t>Kód stavby:</t>
  </si>
  <si>
    <t>Název stavby:</t>
  </si>
  <si>
    <t>SKP:</t>
  </si>
  <si>
    <t>Účelová M.J:</t>
  </si>
  <si>
    <t>Projektant:</t>
  </si>
  <si>
    <t>Objednatel:</t>
  </si>
  <si>
    <t>Počet listů:</t>
  </si>
  <si>
    <t>Zpracovatel:</t>
  </si>
  <si>
    <t>Počet účel. měrných jednotek:</t>
  </si>
  <si>
    <t>Náklady na měrnou jednotku:</t>
  </si>
  <si>
    <t>Zakázkové čís.:</t>
  </si>
  <si>
    <t>Zhotovitel:</t>
  </si>
  <si>
    <t>ROZPOČTOVÉ NÁKLADY</t>
  </si>
  <si>
    <t>Základní rozpočtové náklady (ZRN)</t>
  </si>
  <si>
    <t>Vedlejší rozpočtové náklady (VRN)</t>
  </si>
  <si>
    <t>Dodávka celkem</t>
  </si>
  <si>
    <t>Montáž celkem</t>
  </si>
  <si>
    <t>Z</t>
  </si>
  <si>
    <t>HSV celkem</t>
  </si>
  <si>
    <t>R</t>
  </si>
  <si>
    <t>PSV celkem</t>
  </si>
  <si>
    <t>N</t>
  </si>
  <si>
    <t>Instalace</t>
  </si>
  <si>
    <t>:</t>
  </si>
  <si>
    <t>Montáže</t>
  </si>
  <si>
    <t>ZRN celkem</t>
  </si>
  <si>
    <t>I: Projektové práce</t>
  </si>
  <si>
    <t>II: Technologie</t>
  </si>
  <si>
    <t>VII: Mobiliář</t>
  </si>
  <si>
    <t>ZRN+I+II+VII</t>
  </si>
  <si>
    <t>Ztížené výrobní podmínky</t>
  </si>
  <si>
    <t>%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</si>
  <si>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</si>
  <si>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</si>
  <si>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</si>
  <si>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</si>
  <si>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</si>
  <si>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</t>
  </si>
  <si>
    <t>Ostatní VRN</t>
  </si>
  <si>
    <t>Rezerva</t>
  </si>
  <si>
    <t>Ostatní rozpočtové náklady (ORN)</t>
  </si>
  <si>
    <t>Doplňkové rozpočtové náklady (DRN)</t>
  </si>
  <si>
    <t>VRN celkem</t>
  </si>
  <si>
    <t>ORN celkem</t>
  </si>
  <si>
    <t>DRN celkem</t>
  </si>
  <si>
    <t>Náklady celkem</t>
  </si>
  <si>
    <t>Vypracoval</t>
  </si>
  <si>
    <t>Za zhotovitele</t>
  </si>
  <si>
    <t>Za objednatele</t>
  </si>
  <si>
    <t>Jméno:</t>
  </si>
  <si>
    <t>Datum:</t>
  </si>
  <si>
    <t>Podpis:</t>
  </si>
  <si>
    <t>Základ pro DPH</t>
  </si>
  <si>
    <t>%  činí :</t>
  </si>
  <si>
    <t>Kč</t>
  </si>
  <si>
    <t>DPH</t>
  </si>
  <si>
    <t>CENA ZA OBJEKT CELKEM VČETNĚ DPH:</t>
  </si>
  <si>
    <t>Poznámky:</t>
  </si>
  <si>
    <t xml:space="preserve">BD Zengrova 356 </t>
  </si>
  <si>
    <t xml:space="preserve">Byt č. 17, Zengrova 356 </t>
  </si>
  <si>
    <t xml:space="preserve">Stavba : Byt č.17 - Zengrova 356 </t>
  </si>
  <si>
    <t xml:space="preserve">Objekt : BD Zengrova 356 </t>
  </si>
  <si>
    <t>TRUBKY VODOV PE100 RC1 PN16 25x3,5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</si>
</sst>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2" x14ac:knownFonts="1">
    <font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18"/>
      <name val="Arial"/>
      <family val="2"/>
      <charset val="238"/>
    </font>
    <font>
      <sz val="7"/>
      <color indexed="2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26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27" xfId="0" applyFont="1" applyFill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2" borderId="34" xfId="0" applyFont="1" applyFill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5" fillId="0" borderId="5" xfId="0" applyFont="1" applyBorder="1"/>
    <xf numFmtId="0" fontId="5" fillId="0" borderId="3" xfId="0" applyFont="1" applyBorder="1" applyAlignment="1">
      <alignment vertical="center"/>
    </xf>
    <xf numFmtId="0" fontId="5" fillId="0" borderId="36" xfId="0" applyFont="1" applyBorder="1"/>
    <xf numFmtId="0" fontId="5" fillId="0" borderId="37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1" xfId="0" applyFont="1" applyBorder="1"/>
    <xf numFmtId="0" fontId="5" fillId="0" borderId="28" xfId="0" applyFont="1" applyBorder="1"/>
    <xf numFmtId="0" fontId="5" fillId="0" borderId="23" xfId="0" applyFont="1" applyBorder="1"/>
    <xf numFmtId="0" fontId="5" fillId="0" borderId="28" xfId="0" applyFont="1" applyBorder="1" applyAlignment="1">
      <alignment horizontal="right" vertical="center"/>
    </xf>
    <xf numFmtId="0" fontId="5" fillId="0" borderId="28" xfId="0" applyFont="1" applyBorder="1" applyAlignment="1">
      <alignment horizontal="left" vertical="center"/>
    </xf>
    <xf numFmtId="0" fontId="5" fillId="0" borderId="26" xfId="0" applyFont="1" applyBorder="1"/>
    <xf numFmtId="0" fontId="5" fillId="0" borderId="41" xfId="0" applyFont="1" applyBorder="1"/>
    <xf numFmtId="0" fontId="5" fillId="0" borderId="31" xfId="0" applyFont="1" applyBorder="1"/>
    <xf numFmtId="0" fontId="5" fillId="0" borderId="42" xfId="0" applyFont="1" applyBorder="1"/>
    <xf numFmtId="0" fontId="1" fillId="0" borderId="6" xfId="0" applyFont="1" applyBorder="1" applyAlignment="1">
      <alignment vertical="top"/>
    </xf>
    <xf numFmtId="0" fontId="1" fillId="0" borderId="6" xfId="0" applyFont="1" applyBorder="1" applyAlignment="1">
      <alignment horizontal="right"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3" fontId="1" fillId="0" borderId="4" xfId="0" applyNumberFormat="1" applyFont="1" applyBorder="1" applyAlignment="1">
      <alignment vertical="top"/>
    </xf>
    <xf numFmtId="0" fontId="1" fillId="0" borderId="43" xfId="0" applyFont="1" applyBorder="1" applyAlignment="1">
      <alignment vertical="top"/>
    </xf>
    <xf numFmtId="164" fontId="1" fillId="0" borderId="6" xfId="0" applyNumberFormat="1" applyFont="1" applyBorder="1" applyAlignment="1">
      <alignment vertical="top"/>
    </xf>
    <xf numFmtId="164" fontId="1" fillId="0" borderId="43" xfId="0" applyNumberFormat="1" applyFont="1" applyBorder="1" applyAlignment="1">
      <alignment vertical="top"/>
    </xf>
    <xf numFmtId="164" fontId="1" fillId="0" borderId="4" xfId="0" applyNumberFormat="1" applyFont="1" applyBorder="1" applyAlignment="1">
      <alignment vertical="top"/>
    </xf>
    <xf numFmtId="165" fontId="1" fillId="0" borderId="4" xfId="0" applyNumberFormat="1" applyFont="1" applyBorder="1" applyAlignment="1">
      <alignment vertical="top"/>
    </xf>
    <xf numFmtId="165" fontId="1" fillId="0" borderId="45" xfId="0" applyNumberFormat="1" applyFont="1" applyBorder="1" applyAlignment="1">
      <alignment vertical="top"/>
    </xf>
    <xf numFmtId="0" fontId="7" fillId="0" borderId="6" xfId="0" applyFont="1" applyBorder="1" applyAlignment="1">
      <alignment horizontal="right" vertical="top"/>
    </xf>
    <xf numFmtId="0" fontId="7" fillId="0" borderId="4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top"/>
    </xf>
    <xf numFmtId="3" fontId="7" fillId="0" borderId="4" xfId="0" applyNumberFormat="1" applyFont="1" applyBorder="1" applyAlignment="1">
      <alignment vertical="top"/>
    </xf>
    <xf numFmtId="164" fontId="7" fillId="0" borderId="6" xfId="0" applyNumberFormat="1" applyFont="1" applyBorder="1" applyAlignment="1">
      <alignment vertical="top"/>
    </xf>
    <xf numFmtId="164" fontId="7" fillId="0" borderId="43" xfId="0" applyNumberFormat="1" applyFont="1" applyBorder="1" applyAlignment="1">
      <alignment vertical="top"/>
    </xf>
    <xf numFmtId="164" fontId="7" fillId="0" borderId="4" xfId="0" applyNumberFormat="1" applyFont="1" applyBorder="1" applyAlignment="1">
      <alignment vertical="top"/>
    </xf>
    <xf numFmtId="165" fontId="7" fillId="0" borderId="4" xfId="0" applyNumberFormat="1" applyFont="1" applyBorder="1" applyAlignment="1">
      <alignment vertical="top"/>
    </xf>
    <xf numFmtId="165" fontId="7" fillId="0" borderId="45" xfId="0" applyNumberFormat="1" applyFont="1" applyBorder="1" applyAlignment="1">
      <alignment vertical="top"/>
    </xf>
    <xf numFmtId="0" fontId="5" fillId="2" borderId="6" xfId="0" applyFont="1" applyFill="1" applyBorder="1"/>
    <xf numFmtId="0" fontId="5" fillId="2" borderId="4" xfId="0" applyFont="1" applyFill="1" applyBorder="1"/>
    <xf numFmtId="0" fontId="5" fillId="2" borderId="4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46" xfId="0" applyFont="1" applyFill="1" applyBorder="1"/>
    <xf numFmtId="0" fontId="5" fillId="2" borderId="47" xfId="0" applyFont="1" applyFill="1" applyBorder="1"/>
    <xf numFmtId="164" fontId="5" fillId="2" borderId="44" xfId="0" applyNumberFormat="1" applyFont="1" applyFill="1" applyBorder="1" applyAlignment="1">
      <alignment vertical="center"/>
    </xf>
    <xf numFmtId="165" fontId="5" fillId="2" borderId="45" xfId="0" applyNumberFormat="1" applyFont="1" applyFill="1" applyBorder="1" applyAlignment="1">
      <alignment vertical="center"/>
    </xf>
    <xf numFmtId="0" fontId="5" fillId="2" borderId="11" xfId="0" applyFont="1" applyFill="1" applyBorder="1"/>
    <xf numFmtId="0" fontId="5" fillId="2" borderId="48" xfId="0" applyFont="1" applyFill="1" applyBorder="1" applyAlignment="1">
      <alignment horizontal="right" vertical="center"/>
    </xf>
    <xf numFmtId="0" fontId="5" fillId="2" borderId="48" xfId="0" applyFont="1" applyFill="1" applyBorder="1" applyAlignment="1">
      <alignment horizontal="left" vertical="center"/>
    </xf>
    <xf numFmtId="0" fontId="5" fillId="2" borderId="48" xfId="0" applyFont="1" applyFill="1" applyBorder="1"/>
    <xf numFmtId="0" fontId="5" fillId="2" borderId="49" xfId="0" applyFont="1" applyFill="1" applyBorder="1"/>
    <xf numFmtId="164" fontId="5" fillId="2" borderId="50" xfId="0" applyNumberFormat="1" applyFont="1" applyFill="1" applyBorder="1" applyAlignment="1">
      <alignment vertical="center"/>
    </xf>
    <xf numFmtId="0" fontId="5" fillId="2" borderId="51" xfId="0" applyFont="1" applyFill="1" applyBorder="1"/>
    <xf numFmtId="164" fontId="5" fillId="2" borderId="12" xfId="0" applyNumberFormat="1" applyFont="1" applyFill="1" applyBorder="1" applyAlignment="1">
      <alignment vertical="center"/>
    </xf>
    <xf numFmtId="165" fontId="5" fillId="2" borderId="52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vertical="top"/>
    </xf>
    <xf numFmtId="0" fontId="1" fillId="0" borderId="43" xfId="0" applyFont="1" applyBorder="1"/>
    <xf numFmtId="0" fontId="1" fillId="0" borderId="45" xfId="0" applyFont="1" applyBorder="1"/>
    <xf numFmtId="0" fontId="8" fillId="0" borderId="4" xfId="0" applyFont="1" applyBorder="1" applyAlignment="1">
      <alignment horizontal="right" vertical="top"/>
    </xf>
    <xf numFmtId="49" fontId="8" fillId="0" borderId="4" xfId="0" applyNumberFormat="1" applyFont="1" applyBorder="1" applyAlignment="1">
      <alignment vertical="top" wrapText="1"/>
    </xf>
    <xf numFmtId="0" fontId="1" fillId="0" borderId="45" xfId="0" applyFont="1" applyBorder="1" applyAlignment="1">
      <alignment vertical="top"/>
    </xf>
    <xf numFmtId="164" fontId="5" fillId="2" borderId="0" xfId="0" applyNumberFormat="1" applyFont="1" applyFill="1" applyAlignment="1">
      <alignment vertical="center"/>
    </xf>
    <xf numFmtId="0" fontId="0" fillId="0" borderId="2" xfId="0" applyBorder="1"/>
    <xf numFmtId="4" fontId="7" fillId="0" borderId="4" xfId="0" applyNumberFormat="1" applyFont="1" applyBorder="1" applyAlignment="1">
      <alignment vertical="top"/>
    </xf>
    <xf numFmtId="0" fontId="5" fillId="2" borderId="56" xfId="0" applyFont="1" applyFill="1" applyBorder="1"/>
    <xf numFmtId="0" fontId="5" fillId="2" borderId="57" xfId="0" applyFont="1" applyFill="1" applyBorder="1"/>
    <xf numFmtId="0" fontId="5" fillId="2" borderId="58" xfId="0" applyFont="1" applyFill="1" applyBorder="1"/>
    <xf numFmtId="0" fontId="5" fillId="2" borderId="58" xfId="0" applyFont="1" applyFill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4" fillId="0" borderId="54" xfId="0" applyFont="1" applyBorder="1"/>
    <xf numFmtId="0" fontId="4" fillId="0" borderId="62" xfId="0" applyFont="1" applyBorder="1"/>
    <xf numFmtId="0" fontId="5" fillId="0" borderId="54" xfId="0" applyFont="1" applyBorder="1" applyAlignment="1">
      <alignment horizontal="left" vertical="center"/>
    </xf>
    <xf numFmtId="0" fontId="5" fillId="0" borderId="23" xfId="0" applyFont="1" applyBorder="1" applyAlignment="1">
      <alignment horizontal="right" vertical="center"/>
    </xf>
    <xf numFmtId="3" fontId="4" fillId="0" borderId="28" xfId="0" applyNumberFormat="1" applyFont="1" applyBorder="1" applyAlignment="1">
      <alignment vertical="center"/>
    </xf>
    <xf numFmtId="3" fontId="5" fillId="0" borderId="32" xfId="0" applyNumberFormat="1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3" fontId="4" fillId="0" borderId="4" xfId="0" applyNumberFormat="1" applyFont="1" applyBorder="1" applyAlignment="1">
      <alignment vertical="center"/>
    </xf>
    <xf numFmtId="3" fontId="5" fillId="0" borderId="64" xfId="0" applyNumberFormat="1" applyFont="1" applyBorder="1" applyAlignment="1">
      <alignment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9" xfId="0" applyFont="1" applyFill="1" applyBorder="1" applyAlignment="1">
      <alignment horizontal="left" vertical="center"/>
    </xf>
    <xf numFmtId="3" fontId="5" fillId="2" borderId="19" xfId="0" applyNumberFormat="1" applyFont="1" applyFill="1" applyBorder="1" applyAlignment="1">
      <alignment vertical="center"/>
    </xf>
    <xf numFmtId="3" fontId="5" fillId="2" borderId="69" xfId="0" applyNumberFormat="1" applyFont="1" applyFill="1" applyBorder="1" applyAlignment="1">
      <alignment vertical="center"/>
    </xf>
    <xf numFmtId="0" fontId="4" fillId="2" borderId="20" xfId="0" applyFont="1" applyFill="1" applyBorder="1"/>
    <xf numFmtId="0" fontId="5" fillId="2" borderId="17" xfId="0" applyFont="1" applyFill="1" applyBorder="1" applyAlignment="1">
      <alignment horizontal="left" vertical="center"/>
    </xf>
    <xf numFmtId="3" fontId="5" fillId="2" borderId="17" xfId="0" applyNumberFormat="1" applyFont="1" applyFill="1" applyBorder="1" applyAlignment="1">
      <alignment vertical="center"/>
    </xf>
    <xf numFmtId="3" fontId="5" fillId="2" borderId="70" xfId="0" applyNumberFormat="1" applyFont="1" applyFill="1" applyBorder="1" applyAlignment="1">
      <alignment vertical="center"/>
    </xf>
    <xf numFmtId="0" fontId="0" fillId="0" borderId="71" xfId="0" applyBorder="1" applyAlignment="1">
      <alignment horizontal="left" vertical="center"/>
    </xf>
    <xf numFmtId="49" fontId="0" fillId="0" borderId="64" xfId="0" applyNumberFormat="1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vertical="center"/>
    </xf>
    <xf numFmtId="3" fontId="0" fillId="0" borderId="33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4" fontId="0" fillId="0" borderId="75" xfId="0" applyNumberFormat="1" applyBorder="1" applyAlignment="1">
      <alignment horizontal="right" vertical="center"/>
    </xf>
    <xf numFmtId="0" fontId="0" fillId="0" borderId="66" xfId="0" applyBorder="1" applyAlignment="1">
      <alignment horizontal="center" vertical="center"/>
    </xf>
    <xf numFmtId="4" fontId="0" fillId="0" borderId="28" xfId="0" applyNumberForma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65" xfId="0" applyBorder="1" applyAlignment="1">
      <alignment vertical="center"/>
    </xf>
    <xf numFmtId="3" fontId="0" fillId="0" borderId="78" xfId="0" applyNumberFormat="1" applyBorder="1" applyAlignment="1">
      <alignment horizontal="right" vertical="center"/>
    </xf>
    <xf numFmtId="3" fontId="0" fillId="0" borderId="79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80" xfId="0" applyBorder="1" applyAlignment="1">
      <alignment vertical="center"/>
    </xf>
    <xf numFmtId="0" fontId="0" fillId="0" borderId="87" xfId="0" applyBorder="1" applyAlignment="1">
      <alignment vertical="center"/>
    </xf>
    <xf numFmtId="0" fontId="11" fillId="0" borderId="0" xfId="0" applyFont="1"/>
    <xf numFmtId="0" fontId="11" fillId="2" borderId="88" xfId="0" applyFont="1" applyFill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" xfId="0" applyBorder="1"/>
    <xf numFmtId="0" fontId="0" fillId="0" borderId="53" xfId="0" applyBorder="1"/>
    <xf numFmtId="0" fontId="0" fillId="0" borderId="28" xfId="0" applyBorder="1" applyAlignment="1">
      <alignment horizontal="left" vertical="center"/>
    </xf>
    <xf numFmtId="49" fontId="0" fillId="2" borderId="11" xfId="0" applyNumberFormat="1" applyFill="1" applyBorder="1" applyAlignment="1">
      <alignment horizontal="center" vertical="center"/>
    </xf>
    <xf numFmtId="0" fontId="0" fillId="0" borderId="12" xfId="0" applyBorder="1"/>
    <xf numFmtId="0" fontId="0" fillId="0" borderId="72" xfId="0" applyBorder="1"/>
    <xf numFmtId="49" fontId="0" fillId="0" borderId="48" xfId="0" applyNumberFormat="1" applyBorder="1" applyAlignment="1">
      <alignment horizontal="center" vertical="center"/>
    </xf>
    <xf numFmtId="49" fontId="0" fillId="2" borderId="48" xfId="0" applyNumberFormat="1" applyFill="1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0" fillId="0" borderId="72" xfId="0" applyBorder="1" applyAlignment="1">
      <alignment wrapText="1"/>
    </xf>
    <xf numFmtId="0" fontId="9" fillId="0" borderId="0" xfId="0" applyFont="1" applyAlignment="1">
      <alignment horizontal="center"/>
    </xf>
    <xf numFmtId="0" fontId="0" fillId="0" borderId="0" xfId="0"/>
    <xf numFmtId="0" fontId="0" fillId="0" borderId="14" xfId="0" applyBorder="1"/>
    <xf numFmtId="0" fontId="0" fillId="0" borderId="5" xfId="0" applyBorder="1" applyAlignment="1">
      <alignment horizontal="left" vertical="center"/>
    </xf>
    <xf numFmtId="0" fontId="0" fillId="0" borderId="2" xfId="0" applyBorder="1"/>
    <xf numFmtId="0" fontId="0" fillId="0" borderId="7" xfId="0" applyBorder="1"/>
    <xf numFmtId="0" fontId="0" fillId="0" borderId="3" xfId="0" applyBorder="1" applyAlignment="1">
      <alignment horizontal="left" vertical="center"/>
    </xf>
    <xf numFmtId="49" fontId="0" fillId="0" borderId="13" xfId="0" applyNumberFormat="1" applyBorder="1" applyAlignment="1">
      <alignment horizontal="left" vertical="top" wrapText="1"/>
    </xf>
    <xf numFmtId="0" fontId="0" fillId="0" borderId="14" xfId="0" applyBorder="1" applyAlignment="1">
      <alignment wrapText="1"/>
    </xf>
    <xf numFmtId="0" fontId="0" fillId="0" borderId="74" xfId="0" applyBorder="1" applyAlignment="1">
      <alignment wrapText="1"/>
    </xf>
    <xf numFmtId="0" fontId="0" fillId="0" borderId="75" xfId="0" applyBorder="1" applyAlignment="1">
      <alignment horizontal="left" vertical="center"/>
    </xf>
    <xf numFmtId="0" fontId="0" fillId="0" borderId="66" xfId="0" applyBorder="1"/>
    <xf numFmtId="0" fontId="0" fillId="0" borderId="28" xfId="0" applyBorder="1" applyAlignment="1">
      <alignment horizontal="left" vertical="top"/>
    </xf>
    <xf numFmtId="49" fontId="0" fillId="0" borderId="66" xfId="0" applyNumberFormat="1" applyBorder="1" applyAlignment="1">
      <alignment horizontal="right" vertical="center"/>
    </xf>
    <xf numFmtId="0" fontId="0" fillId="0" borderId="67" xfId="0" applyBorder="1"/>
    <xf numFmtId="49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49" fontId="0" fillId="0" borderId="18" xfId="0" applyNumberFormat="1" applyBorder="1" applyAlignment="1">
      <alignment horizontal="left" vertical="center" wrapText="1"/>
    </xf>
    <xf numFmtId="0" fontId="0" fillId="0" borderId="15" xfId="0" applyBorder="1" applyAlignment="1">
      <alignment wrapText="1"/>
    </xf>
    <xf numFmtId="0" fontId="0" fillId="0" borderId="65" xfId="0" applyBorder="1" applyAlignment="1">
      <alignment horizontal="left" vertical="top"/>
    </xf>
    <xf numFmtId="0" fontId="0" fillId="0" borderId="65" xfId="0" applyBorder="1" applyAlignment="1">
      <alignment horizontal="left" vertical="center"/>
    </xf>
    <xf numFmtId="0" fontId="0" fillId="0" borderId="23" xfId="0" applyBorder="1" applyAlignment="1">
      <alignment horizontal="left" vertical="top"/>
    </xf>
    <xf numFmtId="49" fontId="0" fillId="0" borderId="66" xfId="0" applyNumberFormat="1" applyBorder="1" applyAlignment="1">
      <alignment horizontal="left" vertical="top" wrapText="1"/>
    </xf>
    <xf numFmtId="0" fontId="0" fillId="0" borderId="66" xfId="0" applyBorder="1" applyAlignment="1">
      <alignment wrapText="1"/>
    </xf>
    <xf numFmtId="0" fontId="0" fillId="0" borderId="73" xfId="0" applyBorder="1" applyAlignment="1">
      <alignment wrapText="1"/>
    </xf>
    <xf numFmtId="49" fontId="0" fillId="0" borderId="66" xfId="0" applyNumberFormat="1" applyBorder="1" applyAlignment="1">
      <alignment horizontal="left" vertical="center"/>
    </xf>
    <xf numFmtId="0" fontId="0" fillId="0" borderId="73" xfId="0" applyBorder="1"/>
    <xf numFmtId="0" fontId="0" fillId="0" borderId="53" xfId="0" applyBorder="1" applyAlignment="1">
      <alignment wrapText="1"/>
    </xf>
    <xf numFmtId="0" fontId="0" fillId="0" borderId="75" xfId="0" applyBorder="1" applyAlignment="1">
      <alignment vertical="center"/>
    </xf>
    <xf numFmtId="3" fontId="0" fillId="0" borderId="75" xfId="0" applyNumberFormat="1" applyBorder="1" applyAlignment="1">
      <alignment horizontal="right" vertical="center"/>
    </xf>
    <xf numFmtId="0" fontId="10" fillId="0" borderId="20" xfId="0" applyFont="1" applyBorder="1" applyAlignment="1">
      <alignment horizontal="center" vertical="center"/>
    </xf>
    <xf numFmtId="0" fontId="0" fillId="0" borderId="58" xfId="0" applyBorder="1"/>
    <xf numFmtId="0" fontId="0" fillId="0" borderId="59" xfId="0" applyBorder="1"/>
    <xf numFmtId="0" fontId="3" fillId="0" borderId="21" xfId="0" applyFont="1" applyBorder="1" applyAlignment="1">
      <alignment horizontal="center" vertical="center"/>
    </xf>
    <xf numFmtId="0" fontId="0" fillId="0" borderId="22" xfId="0" applyBorder="1"/>
    <xf numFmtId="0" fontId="0" fillId="0" borderId="55" xfId="0" applyBorder="1"/>
    <xf numFmtId="0" fontId="0" fillId="0" borderId="24" xfId="0" applyBorder="1" applyAlignment="1">
      <alignment vertical="center"/>
    </xf>
    <xf numFmtId="0" fontId="0" fillId="0" borderId="76" xfId="0" applyBorder="1"/>
    <xf numFmtId="0" fontId="0" fillId="0" borderId="65" xfId="0" applyBorder="1" applyAlignment="1">
      <alignment vertical="center"/>
    </xf>
    <xf numFmtId="0" fontId="0" fillId="0" borderId="66" xfId="0" applyBorder="1" applyAlignment="1">
      <alignment vertical="center"/>
    </xf>
    <xf numFmtId="0" fontId="0" fillId="0" borderId="73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80" xfId="0" applyBorder="1"/>
    <xf numFmtId="0" fontId="3" fillId="0" borderId="82" xfId="0" applyFont="1" applyBorder="1" applyAlignment="1">
      <alignment horizontal="center" vertical="center"/>
    </xf>
    <xf numFmtId="0" fontId="0" fillId="0" borderId="83" xfId="0" applyBorder="1"/>
    <xf numFmtId="0" fontId="0" fillId="0" borderId="86" xfId="0" applyBorder="1"/>
    <xf numFmtId="0" fontId="3" fillId="0" borderId="84" xfId="0" applyFont="1" applyBorder="1" applyAlignment="1">
      <alignment horizontal="center" vertical="center"/>
    </xf>
    <xf numFmtId="0" fontId="0" fillId="0" borderId="85" xfId="0" applyBorder="1"/>
    <xf numFmtId="49" fontId="0" fillId="0" borderId="23" xfId="0" applyNumberFormat="1" applyBorder="1" applyAlignment="1">
      <alignment vertical="center"/>
    </xf>
    <xf numFmtId="0" fontId="0" fillId="0" borderId="77" xfId="0" applyBorder="1"/>
    <xf numFmtId="3" fontId="0" fillId="0" borderId="28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3" fontId="3" fillId="0" borderId="3" xfId="0" applyNumberFormat="1" applyFont="1" applyBorder="1" applyAlignment="1">
      <alignment horizontal="right"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63" xfId="0" applyBorder="1" applyAlignment="1">
      <alignment vertical="center"/>
    </xf>
    <xf numFmtId="164" fontId="0" fillId="0" borderId="54" xfId="0" applyNumberFormat="1" applyBorder="1" applyAlignment="1">
      <alignment horizontal="right" vertical="center"/>
    </xf>
    <xf numFmtId="3" fontId="0" fillId="0" borderId="54" xfId="0" applyNumberFormat="1" applyBorder="1" applyAlignment="1">
      <alignment horizontal="right" vertical="center"/>
    </xf>
    <xf numFmtId="164" fontId="0" fillId="0" borderId="75" xfId="0" applyNumberFormat="1" applyBorder="1" applyAlignment="1">
      <alignment horizontal="right" vertical="center"/>
    </xf>
    <xf numFmtId="0" fontId="0" fillId="0" borderId="6" xfId="0" applyBorder="1" applyAlignment="1">
      <alignment vertical="center"/>
    </xf>
    <xf numFmtId="17" fontId="0" fillId="0" borderId="0" xfId="0" applyNumberFormat="1" applyAlignment="1">
      <alignment vertical="center"/>
    </xf>
    <xf numFmtId="0" fontId="0" fillId="0" borderId="8" xfId="0" applyBorder="1"/>
    <xf numFmtId="0" fontId="0" fillId="0" borderId="0" xfId="0" applyAlignment="1">
      <alignment vertical="center"/>
    </xf>
    <xf numFmtId="0" fontId="0" fillId="0" borderId="81" xfId="0" applyBorder="1"/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81" xfId="0" applyBorder="1" applyAlignment="1">
      <alignment vertical="center"/>
    </xf>
    <xf numFmtId="49" fontId="11" fillId="2" borderId="16" xfId="0" applyNumberFormat="1" applyFont="1" applyFill="1" applyBorder="1" applyAlignment="1">
      <alignment horizontal="left" vertical="center"/>
    </xf>
    <xf numFmtId="0" fontId="11" fillId="0" borderId="68" xfId="0" applyFont="1" applyBorder="1"/>
    <xf numFmtId="3" fontId="11" fillId="2" borderId="68" xfId="0" applyNumberFormat="1" applyFont="1" applyFill="1" applyBorder="1" applyAlignment="1">
      <alignment horizontal="right" vertical="center"/>
    </xf>
    <xf numFmtId="0" fontId="0" fillId="0" borderId="68" xfId="0" applyBorder="1"/>
    <xf numFmtId="0" fontId="0" fillId="0" borderId="66" xfId="0" applyBorder="1" applyAlignment="1">
      <alignment horizontal="right" vertical="center"/>
    </xf>
    <xf numFmtId="0" fontId="1" fillId="0" borderId="35" xfId="0" applyFont="1" applyBorder="1" applyAlignment="1">
      <alignment horizontal="center" vertical="center"/>
    </xf>
    <xf numFmtId="0" fontId="0" fillId="0" borderId="61" xfId="0" applyBorder="1"/>
    <xf numFmtId="0" fontId="1" fillId="0" borderId="38" xfId="0" applyFont="1" applyBorder="1" applyAlignment="1">
      <alignment horizontal="center" vertical="center"/>
    </xf>
    <xf numFmtId="0" fontId="0" fillId="0" borderId="60" xfId="0" applyBorder="1"/>
    <xf numFmtId="0" fontId="1" fillId="0" borderId="54" xfId="0" applyFont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9" xfId="0" applyBorder="1"/>
    <xf numFmtId="0" fontId="0" fillId="0" borderId="4" xfId="0" applyBorder="1"/>
    <xf numFmtId="0" fontId="0" fillId="0" borderId="10" xfId="0" applyBorder="1"/>
    <xf numFmtId="0" fontId="1" fillId="0" borderId="21" xfId="0" applyFont="1" applyBorder="1" applyAlignment="1">
      <alignment horizontal="center" vertical="center"/>
    </xf>
    <xf numFmtId="3" fontId="5" fillId="2" borderId="17" xfId="0" applyNumberFormat="1" applyFont="1" applyFill="1" applyBorder="1" applyAlignment="1">
      <alignment horizontal="right" vertical="center"/>
    </xf>
  </cellXfs>
  <cellStyles count="1">
    <cellStyle name="Normální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1"/>
  <sheetViews>
    <sheetView workbookViewId="0">
      <selection activeCell="C31" sqref="C31:D31"/>
    </sheetView>
  </sheetViews>
  <sheetFormatPr defaultRowHeight="13.2" x14ac:dyDescent="0.25"/>
  <cols>
    <col min="1" max="1" width="2" customWidth="1"/>
    <col min="2" max="2" width="4.44140625" customWidth="1"/>
    <col min="3" max="3" width="4.33203125" customWidth="1"/>
    <col min="4" max="4" width="6.5546875" customWidth="1"/>
    <col min="5" max="5" width="6.44140625" customWidth="1"/>
    <col min="6" max="6" width="9.5546875" customWidth="1"/>
    <col min="7" max="7" width="12.33203125" customWidth="1"/>
    <col min="8" max="8" width="6.44140625" customWidth="1"/>
    <col min="9" max="9" width="2.44140625" customWidth="1"/>
    <col min="10" max="10" width="4.88671875" customWidth="1"/>
    <col min="11" max="11" width="11.88671875" customWidth="1"/>
    <col min="12" max="12" width="2.33203125" customWidth="1"/>
    <col min="13" max="13" width="13.5546875" customWidth="1"/>
  </cols>
  <sheetData>
    <row r="1" spans="1:13" ht="18.600000000000001" customHeight="1" x14ac:dyDescent="0.3">
      <c r="A1" s="140" t="s">
        <v>507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9.9" customHeight="1" thickBot="1" x14ac:dyDescent="0.3">
      <c r="A2" s="142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</row>
    <row r="3" spans="1:13" ht="12.9" customHeight="1" x14ac:dyDescent="0.25">
      <c r="A3" s="143" t="s">
        <v>508</v>
      </c>
      <c r="B3" s="144"/>
      <c r="C3" s="144"/>
      <c r="D3" s="145"/>
      <c r="E3" s="146" t="s">
        <v>509</v>
      </c>
      <c r="F3" s="144"/>
      <c r="G3" s="144"/>
      <c r="H3" s="144"/>
      <c r="I3" s="144"/>
      <c r="J3" s="145"/>
      <c r="K3" s="146" t="s">
        <v>510</v>
      </c>
      <c r="L3" s="145"/>
      <c r="M3" s="110" t="s">
        <v>511</v>
      </c>
    </row>
    <row r="4" spans="1:13" ht="12.9" customHeight="1" x14ac:dyDescent="0.25">
      <c r="A4" s="133" t="s">
        <v>512</v>
      </c>
      <c r="B4" s="134"/>
      <c r="C4" s="134"/>
      <c r="D4" s="135"/>
      <c r="E4" s="137" t="s">
        <v>573</v>
      </c>
      <c r="F4" s="138"/>
      <c r="G4" s="138"/>
      <c r="H4" s="138"/>
      <c r="I4" s="138"/>
      <c r="J4" s="139"/>
      <c r="K4" s="136" t="s">
        <v>513</v>
      </c>
      <c r="L4" s="135"/>
      <c r="M4" s="111" t="s">
        <v>514</v>
      </c>
    </row>
    <row r="5" spans="1:13" ht="12.9" customHeight="1" x14ac:dyDescent="0.25">
      <c r="A5" s="129" t="s">
        <v>515</v>
      </c>
      <c r="B5" s="130"/>
      <c r="C5" s="130"/>
      <c r="D5" s="131"/>
      <c r="E5" s="132" t="s">
        <v>516</v>
      </c>
      <c r="F5" s="130"/>
      <c r="G5" s="130"/>
      <c r="H5" s="130"/>
      <c r="I5" s="130"/>
      <c r="J5" s="131"/>
      <c r="K5" s="132" t="s">
        <v>517</v>
      </c>
      <c r="L5" s="131"/>
      <c r="M5" s="112" t="s">
        <v>518</v>
      </c>
    </row>
    <row r="6" spans="1:13" ht="12.9" customHeight="1" x14ac:dyDescent="0.25">
      <c r="A6" s="133" t="s">
        <v>513</v>
      </c>
      <c r="B6" s="134"/>
      <c r="C6" s="134"/>
      <c r="D6" s="135"/>
      <c r="E6" s="137" t="s">
        <v>574</v>
      </c>
      <c r="F6" s="138"/>
      <c r="G6" s="138"/>
      <c r="H6" s="138"/>
      <c r="I6" s="138"/>
      <c r="J6" s="139"/>
      <c r="K6" s="136" t="s">
        <v>513</v>
      </c>
      <c r="L6" s="135"/>
      <c r="M6" s="111" t="s">
        <v>513</v>
      </c>
    </row>
    <row r="7" spans="1:13" ht="12.75" customHeight="1" x14ac:dyDescent="0.25">
      <c r="A7" s="160" t="s">
        <v>519</v>
      </c>
      <c r="B7" s="151"/>
      <c r="C7" s="151"/>
      <c r="D7" s="163" t="s">
        <v>513</v>
      </c>
      <c r="E7" s="164"/>
      <c r="F7" s="164"/>
      <c r="G7" s="165"/>
      <c r="H7" s="150" t="s">
        <v>523</v>
      </c>
      <c r="I7" s="151"/>
      <c r="J7" s="151"/>
      <c r="K7" s="151"/>
      <c r="L7" s="151"/>
      <c r="M7" s="113"/>
    </row>
    <row r="8" spans="1:13" ht="12.75" customHeight="1" x14ac:dyDescent="0.25">
      <c r="A8" s="160" t="s">
        <v>520</v>
      </c>
      <c r="B8" s="151"/>
      <c r="C8" s="151"/>
      <c r="D8" s="163" t="s">
        <v>513</v>
      </c>
      <c r="E8" s="164"/>
      <c r="F8" s="164"/>
      <c r="G8" s="165"/>
      <c r="H8" s="150" t="s">
        <v>524</v>
      </c>
      <c r="I8" s="151"/>
      <c r="J8" s="151"/>
      <c r="K8" s="151"/>
      <c r="L8" s="151"/>
      <c r="M8" s="114" t="str">
        <f>IF(M7=0,"",E28/M7)</f>
        <v/>
      </c>
    </row>
    <row r="9" spans="1:13" ht="12.9" customHeight="1" x14ac:dyDescent="0.25">
      <c r="A9" s="161" t="s">
        <v>521</v>
      </c>
      <c r="B9" s="151"/>
      <c r="C9" s="151"/>
      <c r="D9" s="166" t="s">
        <v>513</v>
      </c>
      <c r="E9" s="151"/>
      <c r="F9" s="151"/>
      <c r="G9" s="167"/>
      <c r="H9" s="150" t="s">
        <v>525</v>
      </c>
      <c r="I9" s="151"/>
      <c r="J9" s="151"/>
      <c r="K9" s="153" t="s">
        <v>513</v>
      </c>
      <c r="L9" s="151"/>
      <c r="M9" s="154"/>
    </row>
    <row r="10" spans="1:13" ht="12.75" customHeight="1" x14ac:dyDescent="0.25">
      <c r="A10" s="162" t="s">
        <v>522</v>
      </c>
      <c r="B10" s="130"/>
      <c r="C10" s="130"/>
      <c r="D10" s="155" t="s">
        <v>513</v>
      </c>
      <c r="E10" s="156"/>
      <c r="F10" s="156"/>
      <c r="G10" s="168"/>
      <c r="H10" s="152" t="s">
        <v>526</v>
      </c>
      <c r="I10" s="130"/>
      <c r="J10" s="155" t="s">
        <v>513</v>
      </c>
      <c r="K10" s="156"/>
      <c r="L10" s="156"/>
      <c r="M10" s="157"/>
    </row>
    <row r="11" spans="1:13" ht="13.5" customHeight="1" thickBot="1" x14ac:dyDescent="0.3">
      <c r="A11" s="147" t="s">
        <v>513</v>
      </c>
      <c r="B11" s="148"/>
      <c r="C11" s="148"/>
      <c r="D11" s="148"/>
      <c r="E11" s="148"/>
      <c r="F11" s="148"/>
      <c r="G11" s="149"/>
      <c r="H11" s="158" t="s">
        <v>513</v>
      </c>
      <c r="I11" s="148"/>
      <c r="J11" s="148"/>
      <c r="K11" s="148"/>
      <c r="L11" s="148"/>
      <c r="M11" s="159"/>
    </row>
    <row r="12" spans="1:13" ht="28.5" customHeight="1" thickBot="1" x14ac:dyDescent="0.3">
      <c r="A12" s="171" t="s">
        <v>527</v>
      </c>
      <c r="B12" s="172"/>
      <c r="C12" s="172"/>
      <c r="D12" s="172"/>
      <c r="E12" s="172"/>
      <c r="F12" s="172"/>
      <c r="G12" s="172"/>
      <c r="H12" s="172"/>
      <c r="I12" s="172"/>
      <c r="J12" s="172"/>
      <c r="K12" s="172"/>
      <c r="L12" s="172"/>
      <c r="M12" s="173"/>
    </row>
    <row r="13" spans="1:13" ht="12.9" customHeight="1" x14ac:dyDescent="0.25">
      <c r="A13" s="174" t="s">
        <v>528</v>
      </c>
      <c r="B13" s="175"/>
      <c r="C13" s="175"/>
      <c r="D13" s="175"/>
      <c r="E13" s="175"/>
      <c r="F13" s="175"/>
      <c r="G13" s="174" t="s">
        <v>529</v>
      </c>
      <c r="H13" s="175"/>
      <c r="I13" s="175"/>
      <c r="J13" s="175"/>
      <c r="K13" s="175"/>
      <c r="L13" s="175"/>
      <c r="M13" s="176"/>
    </row>
    <row r="14" spans="1:13" ht="12.9" customHeight="1" x14ac:dyDescent="0.25">
      <c r="A14" s="177"/>
      <c r="B14" s="150" t="s">
        <v>530</v>
      </c>
      <c r="C14" s="151"/>
      <c r="D14" s="167"/>
      <c r="E14" s="170">
        <f>REKAPITULACE!C39</f>
        <v>0</v>
      </c>
      <c r="F14" s="151"/>
      <c r="G14" s="179" t="s">
        <v>545</v>
      </c>
      <c r="H14" s="180"/>
      <c r="I14" s="180"/>
      <c r="J14" s="181"/>
      <c r="K14" s="116"/>
      <c r="L14" s="117" t="s">
        <v>546</v>
      </c>
      <c r="M14" s="121">
        <f>E20*K14/100</f>
        <v>0</v>
      </c>
    </row>
    <row r="15" spans="1:13" ht="12.9" customHeight="1" x14ac:dyDescent="0.25">
      <c r="A15" s="178"/>
      <c r="B15" s="150" t="s">
        <v>531</v>
      </c>
      <c r="C15" s="151"/>
      <c r="D15" s="167"/>
      <c r="E15" s="170">
        <f>REKAPITULACE!D39</f>
        <v>0</v>
      </c>
      <c r="F15" s="151"/>
      <c r="G15" s="179" t="s">
        <v>547</v>
      </c>
      <c r="H15" s="180"/>
      <c r="I15" s="180"/>
      <c r="J15" s="181"/>
      <c r="K15" s="116"/>
      <c r="L15" s="117" t="s">
        <v>546</v>
      </c>
      <c r="M15" s="121">
        <f>E20*K15/100</f>
        <v>0</v>
      </c>
    </row>
    <row r="16" spans="1:13" ht="12.9" customHeight="1" x14ac:dyDescent="0.25">
      <c r="A16" s="120" t="s">
        <v>532</v>
      </c>
      <c r="B16" s="169" t="s">
        <v>533</v>
      </c>
      <c r="C16" s="151"/>
      <c r="D16" s="167"/>
      <c r="E16" s="170">
        <f>REKAPITULACE!E16</f>
        <v>0</v>
      </c>
      <c r="F16" s="151"/>
      <c r="G16" s="179" t="s">
        <v>548</v>
      </c>
      <c r="H16" s="180"/>
      <c r="I16" s="180"/>
      <c r="J16" s="181"/>
      <c r="K16" s="116"/>
      <c r="L16" s="117" t="s">
        <v>546</v>
      </c>
      <c r="M16" s="121">
        <f>E20*K16/100</f>
        <v>0</v>
      </c>
    </row>
    <row r="17" spans="1:13" ht="12.9" customHeight="1" x14ac:dyDescent="0.25">
      <c r="A17" s="120" t="s">
        <v>534</v>
      </c>
      <c r="B17" s="169" t="s">
        <v>535</v>
      </c>
      <c r="C17" s="151"/>
      <c r="D17" s="167"/>
      <c r="E17" s="170">
        <f>REKAPITULACE!E29</f>
        <v>0</v>
      </c>
      <c r="F17" s="151"/>
      <c r="G17" s="179" t="s">
        <v>549</v>
      </c>
      <c r="H17" s="180"/>
      <c r="I17" s="180"/>
      <c r="J17" s="181"/>
      <c r="K17" s="116"/>
      <c r="L17" s="117" t="s">
        <v>546</v>
      </c>
      <c r="M17" s="121">
        <f>E20*K17/100</f>
        <v>0</v>
      </c>
    </row>
    <row r="18" spans="1:13" ht="12.9" customHeight="1" x14ac:dyDescent="0.25">
      <c r="A18" s="120" t="s">
        <v>536</v>
      </c>
      <c r="B18" s="169" t="s">
        <v>537</v>
      </c>
      <c r="C18" s="151"/>
      <c r="D18" s="167"/>
      <c r="E18" s="170">
        <f>REKAPITULACE!E33</f>
        <v>0</v>
      </c>
      <c r="F18" s="151"/>
      <c r="G18" s="179" t="s">
        <v>550</v>
      </c>
      <c r="H18" s="180"/>
      <c r="I18" s="180"/>
      <c r="J18" s="181"/>
      <c r="K18" s="116"/>
      <c r="L18" s="117" t="s">
        <v>546</v>
      </c>
      <c r="M18" s="121">
        <f>E20*K18/100</f>
        <v>0</v>
      </c>
    </row>
    <row r="19" spans="1:13" ht="12.9" customHeight="1" x14ac:dyDescent="0.25">
      <c r="A19" s="120" t="s">
        <v>538</v>
      </c>
      <c r="B19" s="169" t="s">
        <v>539</v>
      </c>
      <c r="C19" s="151"/>
      <c r="D19" s="167"/>
      <c r="E19" s="170">
        <f>REKAPITULACE!E37</f>
        <v>0</v>
      </c>
      <c r="F19" s="151"/>
      <c r="G19" s="179" t="s">
        <v>551</v>
      </c>
      <c r="H19" s="180"/>
      <c r="I19" s="180"/>
      <c r="J19" s="181"/>
      <c r="K19" s="116"/>
      <c r="L19" s="117" t="s">
        <v>546</v>
      </c>
      <c r="M19" s="121">
        <f>E20*K19/100</f>
        <v>0</v>
      </c>
    </row>
    <row r="20" spans="1:13" ht="12.9" customHeight="1" x14ac:dyDescent="0.25">
      <c r="A20" s="179" t="s">
        <v>540</v>
      </c>
      <c r="B20" s="180"/>
      <c r="C20" s="180"/>
      <c r="D20" s="181"/>
      <c r="E20" s="170">
        <f>SUM(E16:E19)</f>
        <v>0</v>
      </c>
      <c r="F20" s="151"/>
      <c r="G20" s="179" t="s">
        <v>552</v>
      </c>
      <c r="H20" s="180"/>
      <c r="I20" s="180"/>
      <c r="J20" s="181"/>
      <c r="K20" s="116"/>
      <c r="L20" s="117" t="s">
        <v>546</v>
      </c>
      <c r="M20" s="121">
        <f>E20*K20/100</f>
        <v>0</v>
      </c>
    </row>
    <row r="21" spans="1:13" ht="12.9" customHeight="1" x14ac:dyDescent="0.25">
      <c r="A21" s="179" t="s">
        <v>541</v>
      </c>
      <c r="B21" s="180"/>
      <c r="C21" s="180"/>
      <c r="D21" s="181"/>
      <c r="E21" s="170">
        <v>0</v>
      </c>
      <c r="F21" s="151"/>
      <c r="G21" s="179" t="s">
        <v>553</v>
      </c>
      <c r="H21" s="180"/>
      <c r="I21" s="180"/>
      <c r="J21" s="181"/>
      <c r="K21" s="116"/>
      <c r="L21" s="117" t="s">
        <v>546</v>
      </c>
      <c r="M21" s="121">
        <f>E20*K21/100</f>
        <v>0</v>
      </c>
    </row>
    <row r="22" spans="1:13" ht="12.9" customHeight="1" x14ac:dyDescent="0.25">
      <c r="A22" s="179" t="s">
        <v>542</v>
      </c>
      <c r="B22" s="180"/>
      <c r="C22" s="180"/>
      <c r="D22" s="181"/>
      <c r="E22" s="170">
        <v>0</v>
      </c>
      <c r="F22" s="151"/>
      <c r="G22" s="179" t="s">
        <v>554</v>
      </c>
      <c r="H22" s="180"/>
      <c r="I22" s="180"/>
      <c r="J22" s="181"/>
      <c r="K22" s="116"/>
      <c r="L22" s="117" t="s">
        <v>546</v>
      </c>
      <c r="M22" s="121">
        <f>E20*K22/100</f>
        <v>0</v>
      </c>
    </row>
    <row r="23" spans="1:13" ht="12.9" customHeight="1" thickBot="1" x14ac:dyDescent="0.3">
      <c r="A23" s="179" t="s">
        <v>543</v>
      </c>
      <c r="B23" s="180"/>
      <c r="C23" s="180"/>
      <c r="D23" s="181"/>
      <c r="E23" s="170">
        <v>0</v>
      </c>
      <c r="F23" s="151"/>
      <c r="G23" s="182"/>
      <c r="H23" s="183"/>
      <c r="I23" s="183"/>
      <c r="J23" s="184"/>
      <c r="K23" s="118"/>
      <c r="L23" s="119" t="s">
        <v>546</v>
      </c>
      <c r="M23" s="122">
        <f>E20*K23/100</f>
        <v>0</v>
      </c>
    </row>
    <row r="24" spans="1:13" ht="12.9" customHeight="1" x14ac:dyDescent="0.25">
      <c r="A24" s="179" t="s">
        <v>544</v>
      </c>
      <c r="B24" s="180"/>
      <c r="C24" s="180"/>
      <c r="D24" s="180"/>
      <c r="E24" s="170">
        <f>SUM(E20:E23)</f>
        <v>0</v>
      </c>
      <c r="F24" s="151"/>
      <c r="G24" s="174" t="s">
        <v>555</v>
      </c>
      <c r="H24" s="175"/>
      <c r="I24" s="175"/>
      <c r="J24" s="175"/>
      <c r="K24" s="175"/>
      <c r="L24" s="175"/>
      <c r="M24" s="185"/>
    </row>
    <row r="25" spans="1:13" ht="12.9" customHeight="1" x14ac:dyDescent="0.25">
      <c r="A25" s="179" t="s">
        <v>557</v>
      </c>
      <c r="B25" s="180"/>
      <c r="C25" s="180"/>
      <c r="D25" s="181"/>
      <c r="E25" s="170">
        <f>SUM(M14:M23)</f>
        <v>0</v>
      </c>
      <c r="F25" s="151"/>
      <c r="G25" s="179"/>
      <c r="H25" s="180"/>
      <c r="I25" s="180"/>
      <c r="J25" s="181"/>
      <c r="K25" s="116"/>
      <c r="L25" s="117" t="s">
        <v>546</v>
      </c>
      <c r="M25" s="121">
        <f>E20*K25/100</f>
        <v>0</v>
      </c>
    </row>
    <row r="26" spans="1:13" ht="12.9" customHeight="1" thickBot="1" x14ac:dyDescent="0.3">
      <c r="A26" s="179" t="s">
        <v>558</v>
      </c>
      <c r="B26" s="180"/>
      <c r="C26" s="180"/>
      <c r="D26" s="181"/>
      <c r="E26" s="170">
        <f>SUM(M25:M26)</f>
        <v>0</v>
      </c>
      <c r="F26" s="151"/>
      <c r="G26" s="182"/>
      <c r="H26" s="183"/>
      <c r="I26" s="183"/>
      <c r="J26" s="184"/>
      <c r="K26" s="118"/>
      <c r="L26" s="119" t="s">
        <v>546</v>
      </c>
      <c r="M26" s="122">
        <f>E20*K26/100</f>
        <v>0</v>
      </c>
    </row>
    <row r="27" spans="1:13" ht="12.9" customHeight="1" thickBot="1" x14ac:dyDescent="0.3">
      <c r="A27" s="182" t="s">
        <v>559</v>
      </c>
      <c r="B27" s="183"/>
      <c r="C27" s="183"/>
      <c r="D27" s="184"/>
      <c r="E27" s="193">
        <f>SUM(M28:M28)</f>
        <v>0</v>
      </c>
      <c r="F27" s="130"/>
      <c r="G27" s="174" t="s">
        <v>556</v>
      </c>
      <c r="H27" s="175"/>
      <c r="I27" s="175"/>
      <c r="J27" s="175"/>
      <c r="K27" s="175"/>
      <c r="L27" s="175"/>
      <c r="M27" s="185"/>
    </row>
    <row r="28" spans="1:13" ht="12.9" customHeight="1" thickBot="1" x14ac:dyDescent="0.3">
      <c r="A28" s="194" t="s">
        <v>560</v>
      </c>
      <c r="B28" s="195"/>
      <c r="C28" s="195"/>
      <c r="D28" s="196"/>
      <c r="E28" s="197">
        <f>SUM(E24:E27)</f>
        <v>0</v>
      </c>
      <c r="F28" s="144"/>
      <c r="G28" s="182"/>
      <c r="H28" s="183"/>
      <c r="I28" s="183"/>
      <c r="J28" s="184"/>
      <c r="K28" s="118"/>
      <c r="L28" s="119" t="s">
        <v>546</v>
      </c>
      <c r="M28" s="122">
        <f>E20*K28/100</f>
        <v>0</v>
      </c>
    </row>
    <row r="29" spans="1:13" s="3" customFormat="1" ht="12.9" customHeight="1" x14ac:dyDescent="0.25">
      <c r="A29" s="186" t="s">
        <v>561</v>
      </c>
      <c r="B29" s="187"/>
      <c r="C29" s="187"/>
      <c r="D29" s="188"/>
      <c r="E29" s="189" t="s">
        <v>562</v>
      </c>
      <c r="F29" s="187"/>
      <c r="G29" s="188"/>
      <c r="H29" s="189" t="s">
        <v>563</v>
      </c>
      <c r="I29" s="187"/>
      <c r="J29" s="187"/>
      <c r="K29" s="187"/>
      <c r="L29" s="187"/>
      <c r="M29" s="190"/>
    </row>
    <row r="30" spans="1:13" ht="12.9" customHeight="1" x14ac:dyDescent="0.25">
      <c r="A30" s="191" t="s">
        <v>513</v>
      </c>
      <c r="B30" s="130"/>
      <c r="C30" s="130"/>
      <c r="D30" s="131"/>
      <c r="E30" s="123" t="s">
        <v>564</v>
      </c>
      <c r="F30" s="183"/>
      <c r="G30" s="131"/>
      <c r="H30" s="123" t="s">
        <v>564</v>
      </c>
      <c r="I30" s="183"/>
      <c r="J30" s="130"/>
      <c r="K30" s="130"/>
      <c r="L30" s="130"/>
      <c r="M30" s="192"/>
    </row>
    <row r="31" spans="1:13" ht="12.9" customHeight="1" x14ac:dyDescent="0.25">
      <c r="A31" s="204" t="s">
        <v>565</v>
      </c>
      <c r="B31" s="141"/>
      <c r="C31" s="205"/>
      <c r="D31" s="206"/>
      <c r="E31" s="123" t="s">
        <v>565</v>
      </c>
      <c r="F31" s="207"/>
      <c r="G31" s="206"/>
      <c r="H31" s="123" t="s">
        <v>565</v>
      </c>
      <c r="I31" s="207"/>
      <c r="J31" s="141"/>
      <c r="K31" s="141"/>
      <c r="L31" s="141"/>
      <c r="M31" s="208"/>
    </row>
    <row r="32" spans="1:13" ht="12.9" customHeight="1" x14ac:dyDescent="0.25">
      <c r="A32" s="204"/>
      <c r="B32" s="141"/>
      <c r="C32" s="141"/>
      <c r="D32" s="206"/>
      <c r="E32" s="210" t="s">
        <v>566</v>
      </c>
      <c r="F32" s="141"/>
      <c r="G32" s="206"/>
      <c r="H32" s="210" t="s">
        <v>566</v>
      </c>
      <c r="I32" s="141"/>
      <c r="J32" s="141"/>
      <c r="K32" s="141"/>
      <c r="L32" s="141"/>
      <c r="M32" s="208"/>
    </row>
    <row r="33" spans="1:13" x14ac:dyDescent="0.25">
      <c r="A33" s="204"/>
      <c r="B33" s="207"/>
      <c r="C33" s="207"/>
      <c r="D33" s="209"/>
      <c r="E33" s="210"/>
      <c r="F33" s="207"/>
      <c r="G33" s="209"/>
      <c r="H33" s="210"/>
      <c r="I33" s="207"/>
      <c r="J33" s="207"/>
      <c r="K33" s="207"/>
      <c r="L33" s="207"/>
      <c r="M33" s="211"/>
    </row>
    <row r="34" spans="1:13" ht="56.25" customHeight="1" thickBot="1" x14ac:dyDescent="0.3">
      <c r="A34" s="204"/>
      <c r="B34" s="207"/>
      <c r="C34" s="207"/>
      <c r="D34" s="209"/>
      <c r="E34" s="210"/>
      <c r="F34" s="207"/>
      <c r="G34" s="209"/>
      <c r="H34" s="210"/>
      <c r="I34" s="207"/>
      <c r="J34" s="207"/>
      <c r="K34" s="207"/>
      <c r="L34" s="207"/>
      <c r="M34" s="211"/>
    </row>
    <row r="35" spans="1:13" ht="12.9" customHeight="1" x14ac:dyDescent="0.25">
      <c r="A35" s="198" t="s">
        <v>567</v>
      </c>
      <c r="B35" s="199"/>
      <c r="C35" s="199"/>
      <c r="D35" s="200"/>
      <c r="E35" s="201">
        <v>21</v>
      </c>
      <c r="F35" s="175"/>
      <c r="G35" s="124" t="s">
        <v>568</v>
      </c>
      <c r="H35" s="202">
        <f>E28-H37</f>
        <v>0</v>
      </c>
      <c r="I35" s="175"/>
      <c r="J35" s="175"/>
      <c r="K35" s="175"/>
      <c r="L35" s="175"/>
      <c r="M35" s="125" t="s">
        <v>569</v>
      </c>
    </row>
    <row r="36" spans="1:13" ht="12.9" customHeight="1" x14ac:dyDescent="0.25">
      <c r="A36" s="179" t="s">
        <v>570</v>
      </c>
      <c r="B36" s="180"/>
      <c r="C36" s="180"/>
      <c r="D36" s="181"/>
      <c r="E36" s="203">
        <v>21</v>
      </c>
      <c r="F36" s="151"/>
      <c r="G36" s="115" t="s">
        <v>568</v>
      </c>
      <c r="H36" s="170">
        <f>H35*E36/100</f>
        <v>0</v>
      </c>
      <c r="I36" s="151"/>
      <c r="J36" s="151"/>
      <c r="K36" s="151"/>
      <c r="L36" s="151"/>
      <c r="M36" s="126" t="s">
        <v>569</v>
      </c>
    </row>
    <row r="37" spans="1:13" ht="12.9" customHeight="1" x14ac:dyDescent="0.25">
      <c r="A37" s="179" t="s">
        <v>567</v>
      </c>
      <c r="B37" s="180"/>
      <c r="C37" s="180"/>
      <c r="D37" s="181"/>
      <c r="E37" s="203">
        <v>12</v>
      </c>
      <c r="F37" s="151"/>
      <c r="G37" s="115" t="s">
        <v>568</v>
      </c>
      <c r="H37" s="170">
        <v>0</v>
      </c>
      <c r="I37" s="216"/>
      <c r="J37" s="216"/>
      <c r="K37" s="216"/>
      <c r="L37" s="216"/>
      <c r="M37" s="126" t="s">
        <v>569</v>
      </c>
    </row>
    <row r="38" spans="1:13" ht="12.9" customHeight="1" x14ac:dyDescent="0.25">
      <c r="A38" s="179" t="s">
        <v>570</v>
      </c>
      <c r="B38" s="180"/>
      <c r="C38" s="180"/>
      <c r="D38" s="181"/>
      <c r="E38" s="203">
        <v>12</v>
      </c>
      <c r="F38" s="151"/>
      <c r="G38" s="115" t="s">
        <v>568</v>
      </c>
      <c r="H38" s="170">
        <f>H37*E38/100</f>
        <v>0</v>
      </c>
      <c r="I38" s="151"/>
      <c r="J38" s="151"/>
      <c r="K38" s="151"/>
      <c r="L38" s="151"/>
      <c r="M38" s="126" t="s">
        <v>569</v>
      </c>
    </row>
    <row r="39" spans="1:13" s="127" customFormat="1" ht="19.5" customHeight="1" thickBot="1" x14ac:dyDescent="0.3">
      <c r="A39" s="212" t="s">
        <v>571</v>
      </c>
      <c r="B39" s="213"/>
      <c r="C39" s="213"/>
      <c r="D39" s="213"/>
      <c r="E39" s="213"/>
      <c r="F39" s="213"/>
      <c r="G39" s="213"/>
      <c r="H39" s="214">
        <f>SUM(H35:H38)</f>
        <v>0</v>
      </c>
      <c r="I39" s="215"/>
      <c r="J39" s="215"/>
      <c r="K39" s="215"/>
      <c r="L39" s="215"/>
      <c r="M39" s="128" t="s">
        <v>569</v>
      </c>
    </row>
    <row r="40" spans="1:13" ht="12.9" customHeight="1" x14ac:dyDescent="0.25"/>
    <row r="41" spans="1:13" ht="12.9" customHeight="1" x14ac:dyDescent="0.25">
      <c r="A41" s="207" t="s">
        <v>572</v>
      </c>
      <c r="B41" s="141"/>
      <c r="C41" s="141"/>
      <c r="D41" s="141"/>
      <c r="E41" s="141"/>
      <c r="F41" s="141"/>
      <c r="G41" s="141"/>
      <c r="H41" s="141"/>
      <c r="I41" s="141"/>
      <c r="J41" s="141"/>
      <c r="K41" s="141"/>
      <c r="L41" s="141"/>
      <c r="M41" s="141"/>
    </row>
  </sheetData>
  <mergeCells count="110">
    <mergeCell ref="A39:G39"/>
    <mergeCell ref="H39:L39"/>
    <mergeCell ref="A41:M41"/>
    <mergeCell ref="A37:D37"/>
    <mergeCell ref="E37:F37"/>
    <mergeCell ref="H37:L37"/>
    <mergeCell ref="A38:D38"/>
    <mergeCell ref="E38:F38"/>
    <mergeCell ref="H38:L38"/>
    <mergeCell ref="A35:D35"/>
    <mergeCell ref="E35:F35"/>
    <mergeCell ref="H35:L35"/>
    <mergeCell ref="A36:D36"/>
    <mergeCell ref="E36:F36"/>
    <mergeCell ref="H36:L36"/>
    <mergeCell ref="A31:B31"/>
    <mergeCell ref="C31:D31"/>
    <mergeCell ref="F31:G31"/>
    <mergeCell ref="I31:M31"/>
    <mergeCell ref="A32:D32"/>
    <mergeCell ref="A33:D34"/>
    <mergeCell ref="E32:G32"/>
    <mergeCell ref="E33:G34"/>
    <mergeCell ref="H32:M32"/>
    <mergeCell ref="H33:M34"/>
    <mergeCell ref="A29:D29"/>
    <mergeCell ref="E29:G29"/>
    <mergeCell ref="H29:M29"/>
    <mergeCell ref="A30:D30"/>
    <mergeCell ref="F30:G30"/>
    <mergeCell ref="I30:M30"/>
    <mergeCell ref="G28:J28"/>
    <mergeCell ref="A25:D25"/>
    <mergeCell ref="E25:F25"/>
    <mergeCell ref="A26:D26"/>
    <mergeCell ref="E26:F26"/>
    <mergeCell ref="A27:D27"/>
    <mergeCell ref="E27:F27"/>
    <mergeCell ref="A28:D28"/>
    <mergeCell ref="E28:F28"/>
    <mergeCell ref="G22:J22"/>
    <mergeCell ref="G23:J23"/>
    <mergeCell ref="G24:M24"/>
    <mergeCell ref="G25:J25"/>
    <mergeCell ref="G26:J26"/>
    <mergeCell ref="G27:M27"/>
    <mergeCell ref="G16:J16"/>
    <mergeCell ref="G17:J17"/>
    <mergeCell ref="G18:J18"/>
    <mergeCell ref="G19:J19"/>
    <mergeCell ref="G20:J20"/>
    <mergeCell ref="G21:J21"/>
    <mergeCell ref="A22:D22"/>
    <mergeCell ref="E22:F22"/>
    <mergeCell ref="A23:D23"/>
    <mergeCell ref="E23:F23"/>
    <mergeCell ref="A24:D24"/>
    <mergeCell ref="E24:F24"/>
    <mergeCell ref="B19:D19"/>
    <mergeCell ref="E19:F19"/>
    <mergeCell ref="A20:D20"/>
    <mergeCell ref="E20:F20"/>
    <mergeCell ref="A21:D21"/>
    <mergeCell ref="E21:F21"/>
    <mergeCell ref="B16:D16"/>
    <mergeCell ref="E16:F16"/>
    <mergeCell ref="B17:D17"/>
    <mergeCell ref="E17:F17"/>
    <mergeCell ref="B18:D18"/>
    <mergeCell ref="E18:F18"/>
    <mergeCell ref="A12:M12"/>
    <mergeCell ref="A13:F13"/>
    <mergeCell ref="G13:M13"/>
    <mergeCell ref="A14:A15"/>
    <mergeCell ref="B14:D14"/>
    <mergeCell ref="E14:F14"/>
    <mergeCell ref="B15:D15"/>
    <mergeCell ref="E15:F15"/>
    <mergeCell ref="G14:J14"/>
    <mergeCell ref="G15:J15"/>
    <mergeCell ref="A11:G11"/>
    <mergeCell ref="H7:L7"/>
    <mergeCell ref="H8:L8"/>
    <mergeCell ref="H9:J9"/>
    <mergeCell ref="H10:I10"/>
    <mergeCell ref="K9:M9"/>
    <mergeCell ref="J10:M10"/>
    <mergeCell ref="H11:M11"/>
    <mergeCell ref="A7:C7"/>
    <mergeCell ref="A8:C8"/>
    <mergeCell ref="A9:C9"/>
    <mergeCell ref="A10:C10"/>
    <mergeCell ref="D7:G7"/>
    <mergeCell ref="D8:G8"/>
    <mergeCell ref="D9:G9"/>
    <mergeCell ref="D10:G10"/>
    <mergeCell ref="A5:D5"/>
    <mergeCell ref="E5:J5"/>
    <mergeCell ref="K5:L5"/>
    <mergeCell ref="A6:D6"/>
    <mergeCell ref="K6:L6"/>
    <mergeCell ref="E6:J6"/>
    <mergeCell ref="A1:M1"/>
    <mergeCell ref="A2:M2"/>
    <mergeCell ref="A3:D3"/>
    <mergeCell ref="E3:J3"/>
    <mergeCell ref="K3:L3"/>
    <mergeCell ref="A4:D4"/>
    <mergeCell ref="K4:L4"/>
    <mergeCell ref="E4:J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9"/>
  <sheetViews>
    <sheetView workbookViewId="0">
      <selection sqref="A1:C2"/>
    </sheetView>
  </sheetViews>
  <sheetFormatPr defaultRowHeight="13.2" x14ac:dyDescent="0.25"/>
  <cols>
    <col min="1" max="1" width="3.88671875" customWidth="1"/>
    <col min="2" max="2" width="45.109375" customWidth="1"/>
    <col min="3" max="5" width="10.5546875" customWidth="1"/>
  </cols>
  <sheetData>
    <row r="1" spans="1:5" s="2" customFormat="1" x14ac:dyDescent="0.25">
      <c r="A1" s="222" t="s">
        <v>575</v>
      </c>
      <c r="B1" s="141"/>
      <c r="C1" s="141"/>
      <c r="D1" s="222" t="s">
        <v>0</v>
      </c>
      <c r="E1" s="141"/>
    </row>
    <row r="2" spans="1:5" s="2" customFormat="1" x14ac:dyDescent="0.25">
      <c r="A2" s="222" t="s">
        <v>576</v>
      </c>
      <c r="B2" s="141"/>
      <c r="C2" s="141"/>
      <c r="D2" s="222" t="s">
        <v>1</v>
      </c>
      <c r="E2" s="141"/>
    </row>
    <row r="3" spans="1:5" s="1" customFormat="1" ht="9.6" x14ac:dyDescent="0.2"/>
    <row r="4" spans="1:5" s="3" customFormat="1" x14ac:dyDescent="0.25">
      <c r="A4" s="223" t="s">
        <v>478</v>
      </c>
      <c r="B4" s="141"/>
      <c r="C4" s="141"/>
      <c r="D4" s="141"/>
      <c r="E4" s="141"/>
    </row>
    <row r="5" spans="1:5" s="1" customFormat="1" ht="10.199999999999999" thickBot="1" x14ac:dyDescent="0.25"/>
    <row r="6" spans="1:5" s="1" customFormat="1" ht="9.75" customHeight="1" x14ac:dyDescent="0.25">
      <c r="A6" s="217" t="s">
        <v>479</v>
      </c>
      <c r="B6" s="219" t="s">
        <v>480</v>
      </c>
      <c r="C6" s="221" t="s">
        <v>481</v>
      </c>
      <c r="D6" s="175"/>
      <c r="E6" s="176"/>
    </row>
    <row r="7" spans="1:5" s="1" customFormat="1" ht="9.75" customHeight="1" thickBot="1" x14ac:dyDescent="0.25">
      <c r="A7" s="218"/>
      <c r="B7" s="220"/>
      <c r="C7" s="88" t="s">
        <v>16</v>
      </c>
      <c r="D7" s="89" t="s">
        <v>21</v>
      </c>
      <c r="E7" s="90" t="s">
        <v>482</v>
      </c>
    </row>
    <row r="8" spans="1:5" s="17" customFormat="1" ht="10.199999999999999" x14ac:dyDescent="0.2">
      <c r="A8" s="91"/>
      <c r="B8" s="94" t="s">
        <v>27</v>
      </c>
      <c r="C8" s="92"/>
      <c r="D8" s="92"/>
      <c r="E8" s="93"/>
    </row>
    <row r="9" spans="1:5" s="17" customFormat="1" ht="10.199999999999999" x14ac:dyDescent="0.2">
      <c r="A9" s="95">
        <v>3</v>
      </c>
      <c r="B9" s="30" t="s">
        <v>483</v>
      </c>
      <c r="C9" s="96">
        <f>ROZPOČET!G15</f>
        <v>0</v>
      </c>
      <c r="D9" s="96">
        <f>ROZPOČET!I15</f>
        <v>0</v>
      </c>
      <c r="E9" s="97">
        <f t="shared" ref="E9:E15" si="0">C9+D9</f>
        <v>0</v>
      </c>
    </row>
    <row r="10" spans="1:5" s="17" customFormat="1" ht="10.199999999999999" x14ac:dyDescent="0.2">
      <c r="A10" s="98">
        <v>61</v>
      </c>
      <c r="B10" s="99" t="s">
        <v>484</v>
      </c>
      <c r="C10" s="100">
        <f>ROZPOČET!G49</f>
        <v>0</v>
      </c>
      <c r="D10" s="100">
        <f>ROZPOČET!I49</f>
        <v>0</v>
      </c>
      <c r="E10" s="101">
        <f t="shared" si="0"/>
        <v>0</v>
      </c>
    </row>
    <row r="11" spans="1:5" s="17" customFormat="1" ht="10.199999999999999" x14ac:dyDescent="0.2">
      <c r="A11" s="98">
        <v>63</v>
      </c>
      <c r="B11" s="99" t="s">
        <v>485</v>
      </c>
      <c r="C11" s="100">
        <f>ROZPOČET!G66</f>
        <v>0</v>
      </c>
      <c r="D11" s="100">
        <f>ROZPOČET!I66</f>
        <v>0</v>
      </c>
      <c r="E11" s="101">
        <f t="shared" si="0"/>
        <v>0</v>
      </c>
    </row>
    <row r="12" spans="1:5" s="17" customFormat="1" ht="10.199999999999999" x14ac:dyDescent="0.2">
      <c r="A12" s="98">
        <v>64</v>
      </c>
      <c r="B12" s="99" t="s">
        <v>486</v>
      </c>
      <c r="C12" s="100">
        <f>ROZPOČET!G72</f>
        <v>0</v>
      </c>
      <c r="D12" s="100">
        <f>ROZPOČET!I72</f>
        <v>0</v>
      </c>
      <c r="E12" s="101">
        <f t="shared" si="0"/>
        <v>0</v>
      </c>
    </row>
    <row r="13" spans="1:5" s="17" customFormat="1" ht="10.199999999999999" x14ac:dyDescent="0.2">
      <c r="A13" s="98">
        <v>94</v>
      </c>
      <c r="B13" s="99" t="s">
        <v>487</v>
      </c>
      <c r="C13" s="100">
        <f>ROZPOČET!G75</f>
        <v>0</v>
      </c>
      <c r="D13" s="100">
        <f>ROZPOČET!I75</f>
        <v>0</v>
      </c>
      <c r="E13" s="101">
        <f t="shared" si="0"/>
        <v>0</v>
      </c>
    </row>
    <row r="14" spans="1:5" s="17" customFormat="1" ht="10.199999999999999" x14ac:dyDescent="0.2">
      <c r="A14" s="98">
        <v>96</v>
      </c>
      <c r="B14" s="99" t="s">
        <v>488</v>
      </c>
      <c r="C14" s="100">
        <f>ROZPOČET!G107</f>
        <v>0</v>
      </c>
      <c r="D14" s="100">
        <f>ROZPOČET!I107</f>
        <v>0</v>
      </c>
      <c r="E14" s="101">
        <f t="shared" si="0"/>
        <v>0</v>
      </c>
    </row>
    <row r="15" spans="1:5" s="17" customFormat="1" ht="10.199999999999999" x14ac:dyDescent="0.2">
      <c r="A15" s="98">
        <v>99</v>
      </c>
      <c r="B15" s="99" t="s">
        <v>489</v>
      </c>
      <c r="C15" s="100">
        <f>ROZPOČET!G111</f>
        <v>0</v>
      </c>
      <c r="D15" s="100">
        <f>ROZPOČET!I111</f>
        <v>0</v>
      </c>
      <c r="E15" s="101">
        <f t="shared" si="0"/>
        <v>0</v>
      </c>
    </row>
    <row r="16" spans="1:5" s="17" customFormat="1" ht="10.8" thickBot="1" x14ac:dyDescent="0.25">
      <c r="A16" s="102"/>
      <c r="B16" s="103" t="s">
        <v>490</v>
      </c>
      <c r="C16" s="104">
        <f>SUM(C9:C15)</f>
        <v>0</v>
      </c>
      <c r="D16" s="104">
        <f>SUM(D9:D15)</f>
        <v>0</v>
      </c>
      <c r="E16" s="105">
        <f>SUM(E9:E15)</f>
        <v>0</v>
      </c>
    </row>
    <row r="17" spans="1:5" s="1" customFormat="1" ht="10.199999999999999" thickBot="1" x14ac:dyDescent="0.25"/>
    <row r="18" spans="1:5" s="17" customFormat="1" ht="10.199999999999999" x14ac:dyDescent="0.2">
      <c r="A18" s="91"/>
      <c r="B18" s="94" t="s">
        <v>171</v>
      </c>
      <c r="C18" s="92"/>
      <c r="D18" s="92"/>
      <c r="E18" s="93"/>
    </row>
    <row r="19" spans="1:5" s="17" customFormat="1" ht="10.199999999999999" x14ac:dyDescent="0.2">
      <c r="A19" s="95">
        <v>711</v>
      </c>
      <c r="B19" s="30" t="s">
        <v>491</v>
      </c>
      <c r="C19" s="96">
        <f>ROZPOČET!G124</f>
        <v>0</v>
      </c>
      <c r="D19" s="96">
        <f>ROZPOČET!I124</f>
        <v>0</v>
      </c>
      <c r="E19" s="97">
        <f t="shared" ref="E19:E28" si="1">C19+D19</f>
        <v>0</v>
      </c>
    </row>
    <row r="20" spans="1:5" s="17" customFormat="1" ht="10.199999999999999" x14ac:dyDescent="0.2">
      <c r="A20" s="98">
        <v>762</v>
      </c>
      <c r="B20" s="99" t="s">
        <v>492</v>
      </c>
      <c r="C20" s="100">
        <f>ROZPOČET!G136</f>
        <v>0</v>
      </c>
      <c r="D20" s="100">
        <f>ROZPOČET!I136</f>
        <v>0</v>
      </c>
      <c r="E20" s="101">
        <f t="shared" si="1"/>
        <v>0</v>
      </c>
    </row>
    <row r="21" spans="1:5" s="17" customFormat="1" ht="10.199999999999999" x14ac:dyDescent="0.2">
      <c r="A21" s="98">
        <v>763</v>
      </c>
      <c r="B21" s="99" t="s">
        <v>493</v>
      </c>
      <c r="C21" s="100">
        <f>ROZPOČET!G147</f>
        <v>0</v>
      </c>
      <c r="D21" s="100">
        <f>ROZPOČET!I147</f>
        <v>0</v>
      </c>
      <c r="E21" s="101">
        <f t="shared" si="1"/>
        <v>0</v>
      </c>
    </row>
    <row r="22" spans="1:5" s="17" customFormat="1" ht="10.199999999999999" x14ac:dyDescent="0.2">
      <c r="A22" s="98">
        <v>766</v>
      </c>
      <c r="B22" s="99" t="s">
        <v>494</v>
      </c>
      <c r="C22" s="100">
        <f>ROZPOČET!G165</f>
        <v>0</v>
      </c>
      <c r="D22" s="100">
        <f>ROZPOČET!I165</f>
        <v>0</v>
      </c>
      <c r="E22" s="101">
        <f t="shared" si="1"/>
        <v>0</v>
      </c>
    </row>
    <row r="23" spans="1:5" s="17" customFormat="1" ht="10.199999999999999" x14ac:dyDescent="0.2">
      <c r="A23" s="98">
        <v>767</v>
      </c>
      <c r="B23" s="99" t="s">
        <v>495</v>
      </c>
      <c r="C23" s="100">
        <f>ROZPOČET!G168</f>
        <v>0</v>
      </c>
      <c r="D23" s="100">
        <f>ROZPOČET!I168</f>
        <v>0</v>
      </c>
      <c r="E23" s="101">
        <f t="shared" si="1"/>
        <v>0</v>
      </c>
    </row>
    <row r="24" spans="1:5" s="17" customFormat="1" ht="10.199999999999999" x14ac:dyDescent="0.2">
      <c r="A24" s="98">
        <v>771</v>
      </c>
      <c r="B24" s="99" t="s">
        <v>496</v>
      </c>
      <c r="C24" s="100">
        <f>ROZPOČET!G180</f>
        <v>0</v>
      </c>
      <c r="D24" s="100">
        <f>ROZPOČET!I180</f>
        <v>0</v>
      </c>
      <c r="E24" s="101">
        <f t="shared" si="1"/>
        <v>0</v>
      </c>
    </row>
    <row r="25" spans="1:5" s="17" customFormat="1" ht="10.199999999999999" x14ac:dyDescent="0.2">
      <c r="A25" s="98">
        <v>776</v>
      </c>
      <c r="B25" s="99" t="s">
        <v>497</v>
      </c>
      <c r="C25" s="100">
        <f>ROZPOČET!G200</f>
        <v>0</v>
      </c>
      <c r="D25" s="100">
        <f>ROZPOČET!I200</f>
        <v>0</v>
      </c>
      <c r="E25" s="101">
        <f t="shared" si="1"/>
        <v>0</v>
      </c>
    </row>
    <row r="26" spans="1:5" s="17" customFormat="1" ht="10.199999999999999" x14ac:dyDescent="0.2">
      <c r="A26" s="98">
        <v>781</v>
      </c>
      <c r="B26" s="99" t="s">
        <v>498</v>
      </c>
      <c r="C26" s="100">
        <f>ROZPOČET!G221</f>
        <v>0</v>
      </c>
      <c r="D26" s="100">
        <f>ROZPOČET!I221</f>
        <v>0</v>
      </c>
      <c r="E26" s="101">
        <f t="shared" si="1"/>
        <v>0</v>
      </c>
    </row>
    <row r="27" spans="1:5" s="17" customFormat="1" ht="10.199999999999999" x14ac:dyDescent="0.2">
      <c r="A27" s="98">
        <v>783</v>
      </c>
      <c r="B27" s="99" t="s">
        <v>499</v>
      </c>
      <c r="C27" s="100">
        <f>ROZPOČET!G226</f>
        <v>0</v>
      </c>
      <c r="D27" s="100">
        <f>ROZPOČET!I226</f>
        <v>0</v>
      </c>
      <c r="E27" s="101">
        <f t="shared" si="1"/>
        <v>0</v>
      </c>
    </row>
    <row r="28" spans="1:5" s="17" customFormat="1" ht="10.199999999999999" x14ac:dyDescent="0.2">
      <c r="A28" s="98">
        <v>784</v>
      </c>
      <c r="B28" s="99" t="s">
        <v>500</v>
      </c>
      <c r="C28" s="100">
        <f>ROZPOČET!G234</f>
        <v>0</v>
      </c>
      <c r="D28" s="100">
        <f>ROZPOČET!I234</f>
        <v>0</v>
      </c>
      <c r="E28" s="101">
        <f t="shared" si="1"/>
        <v>0</v>
      </c>
    </row>
    <row r="29" spans="1:5" s="17" customFormat="1" ht="10.8" thickBot="1" x14ac:dyDescent="0.25">
      <c r="A29" s="102"/>
      <c r="B29" s="103" t="s">
        <v>501</v>
      </c>
      <c r="C29" s="104">
        <f>SUM(C19:C28)</f>
        <v>0</v>
      </c>
      <c r="D29" s="104">
        <f>SUM(D19:D28)</f>
        <v>0</v>
      </c>
      <c r="E29" s="105">
        <f>SUM(E19:E28)</f>
        <v>0</v>
      </c>
    </row>
    <row r="30" spans="1:5" s="1" customFormat="1" ht="10.199999999999999" thickBot="1" x14ac:dyDescent="0.25"/>
    <row r="31" spans="1:5" s="17" customFormat="1" ht="10.199999999999999" x14ac:dyDescent="0.2">
      <c r="A31" s="91"/>
      <c r="B31" s="94" t="s">
        <v>343</v>
      </c>
      <c r="C31" s="92"/>
      <c r="D31" s="92"/>
      <c r="E31" s="93"/>
    </row>
    <row r="32" spans="1:5" s="17" customFormat="1" ht="10.199999999999999" x14ac:dyDescent="0.2">
      <c r="A32" s="95">
        <v>720</v>
      </c>
      <c r="B32" s="30" t="s">
        <v>502</v>
      </c>
      <c r="C32" s="96">
        <f>ROZPOČET!G251+ROZPOČET!G259+ROZPOČET!G276+ROZPOČET!G306</f>
        <v>0</v>
      </c>
      <c r="D32" s="96">
        <f>ROZPOČET!I251+ROZPOČET!I259+ROZPOČET!I276+ROZPOČET!I306</f>
        <v>0</v>
      </c>
      <c r="E32" s="97">
        <f>C32+D32</f>
        <v>0</v>
      </c>
    </row>
    <row r="33" spans="1:5" s="17" customFormat="1" ht="10.8" thickBot="1" x14ac:dyDescent="0.25">
      <c r="A33" s="102"/>
      <c r="B33" s="103" t="s">
        <v>503</v>
      </c>
      <c r="C33" s="104">
        <f>SUM(C32:C32)</f>
        <v>0</v>
      </c>
      <c r="D33" s="104">
        <f>SUM(D32:D32)</f>
        <v>0</v>
      </c>
      <c r="E33" s="105">
        <f>SUM(E32:E32)</f>
        <v>0</v>
      </c>
    </row>
    <row r="34" spans="1:5" s="1" customFormat="1" ht="10.199999999999999" thickBot="1" x14ac:dyDescent="0.25"/>
    <row r="35" spans="1:5" s="17" customFormat="1" ht="10.199999999999999" x14ac:dyDescent="0.2">
      <c r="A35" s="91"/>
      <c r="B35" s="94" t="s">
        <v>467</v>
      </c>
      <c r="C35" s="92"/>
      <c r="D35" s="92"/>
      <c r="E35" s="93"/>
    </row>
    <row r="36" spans="1:5" s="17" customFormat="1" ht="10.199999999999999" x14ac:dyDescent="0.2">
      <c r="A36" s="95" t="s">
        <v>475</v>
      </c>
      <c r="B36" s="30" t="s">
        <v>504</v>
      </c>
      <c r="C36" s="96">
        <f>ROZPOČET!G316</f>
        <v>0</v>
      </c>
      <c r="D36" s="96">
        <f>ROZPOČET!I316</f>
        <v>0</v>
      </c>
      <c r="E36" s="97">
        <f>C36+D36</f>
        <v>0</v>
      </c>
    </row>
    <row r="37" spans="1:5" s="17" customFormat="1" ht="10.8" thickBot="1" x14ac:dyDescent="0.25">
      <c r="A37" s="102"/>
      <c r="B37" s="103" t="s">
        <v>505</v>
      </c>
      <c r="C37" s="104">
        <f>SUM(C36:C36)</f>
        <v>0</v>
      </c>
      <c r="D37" s="104">
        <f>SUM(D36:D36)</f>
        <v>0</v>
      </c>
      <c r="E37" s="105">
        <f>SUM(E36:E36)</f>
        <v>0</v>
      </c>
    </row>
    <row r="38" spans="1:5" s="1" customFormat="1" ht="10.199999999999999" thickBot="1" x14ac:dyDescent="0.25"/>
    <row r="39" spans="1:5" s="17" customFormat="1" ht="10.8" thickBot="1" x14ac:dyDescent="0.25">
      <c r="A39" s="106"/>
      <c r="B39" s="107" t="s">
        <v>506</v>
      </c>
      <c r="C39" s="108">
        <f>C16+C29+C33+C37</f>
        <v>0</v>
      </c>
      <c r="D39" s="108">
        <f>D16+D29+D33+D37</f>
        <v>0</v>
      </c>
      <c r="E39" s="109">
        <f>E16+E29+E33+E37</f>
        <v>0</v>
      </c>
    </row>
  </sheetData>
  <mergeCells count="8">
    <mergeCell ref="A6:A7"/>
    <mergeCell ref="B6:B7"/>
    <mergeCell ref="C6:E6"/>
    <mergeCell ref="A1:C1"/>
    <mergeCell ref="D1:E1"/>
    <mergeCell ref="A2:C2"/>
    <mergeCell ref="D2:E2"/>
    <mergeCell ref="A4:E4"/>
  </mergeCells>
  <printOptions horizontalCentered="1"/>
  <pageMargins left="0.39375000000000004" right="0.39375000000000004" top="0.59027777777777779" bottom="0.59027777777777779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18"/>
  <sheetViews>
    <sheetView tabSelected="1" topLeftCell="A253" workbookViewId="0">
      <selection activeCell="C255" sqref="C255"/>
    </sheetView>
  </sheetViews>
  <sheetFormatPr defaultRowHeight="13.2" x14ac:dyDescent="0.25"/>
  <cols>
    <col min="1" max="1" width="3.6640625" customWidth="1"/>
    <col min="2" max="2" width="11" customWidth="1"/>
    <col min="3" max="3" width="43.44140625" customWidth="1"/>
    <col min="4" max="4" width="4.44140625" customWidth="1"/>
    <col min="5" max="5" width="8.6640625" customWidth="1"/>
    <col min="6" max="9" width="10.5546875" customWidth="1"/>
    <col min="10" max="11" width="9" customWidth="1"/>
  </cols>
  <sheetData>
    <row r="1" spans="1:11" s="2" customFormat="1" x14ac:dyDescent="0.25">
      <c r="A1" s="222" t="s">
        <v>575</v>
      </c>
      <c r="B1" s="141"/>
      <c r="C1" s="141"/>
      <c r="D1" s="141"/>
      <c r="E1" s="141"/>
      <c r="F1" s="141"/>
      <c r="G1" s="141"/>
      <c r="H1" s="141"/>
      <c r="I1" s="141"/>
      <c r="J1" s="222" t="s">
        <v>0</v>
      </c>
      <c r="K1" s="141"/>
    </row>
    <row r="2" spans="1:11" s="2" customFormat="1" x14ac:dyDescent="0.25">
      <c r="A2" s="222" t="s">
        <v>576</v>
      </c>
      <c r="B2" s="141"/>
      <c r="C2" s="141"/>
      <c r="D2" s="141"/>
      <c r="E2" s="141"/>
      <c r="F2" s="141"/>
      <c r="G2" s="141"/>
      <c r="H2" s="141"/>
      <c r="I2" s="141"/>
      <c r="J2" s="222" t="s">
        <v>1</v>
      </c>
      <c r="K2" s="141"/>
    </row>
    <row r="3" spans="1:11" s="1" customFormat="1" ht="9.6" x14ac:dyDescent="0.2"/>
    <row r="4" spans="1:11" x14ac:dyDescent="0.25">
      <c r="A4" s="223" t="s">
        <v>2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 s="1" customFormat="1" ht="10.199999999999999" thickBot="1" x14ac:dyDescent="0.25"/>
    <row r="6" spans="1:11" s="1" customFormat="1" ht="9.75" customHeight="1" x14ac:dyDescent="0.25">
      <c r="A6" s="5" t="s">
        <v>3</v>
      </c>
      <c r="B6" s="226" t="s">
        <v>7</v>
      </c>
      <c r="C6" s="226" t="s">
        <v>9</v>
      </c>
      <c r="D6" s="226" t="s">
        <v>11</v>
      </c>
      <c r="E6" s="226" t="s">
        <v>13</v>
      </c>
      <c r="F6" s="230" t="s">
        <v>15</v>
      </c>
      <c r="G6" s="175"/>
      <c r="H6" s="175"/>
      <c r="I6" s="175"/>
      <c r="J6" s="226" t="s">
        <v>24</v>
      </c>
      <c r="K6" s="227"/>
    </row>
    <row r="7" spans="1:11" s="1" customFormat="1" ht="9.75" customHeight="1" x14ac:dyDescent="0.25">
      <c r="A7" s="6" t="s">
        <v>4</v>
      </c>
      <c r="B7" s="228"/>
      <c r="C7" s="228"/>
      <c r="D7" s="228"/>
      <c r="E7" s="228"/>
      <c r="F7" s="224" t="s">
        <v>16</v>
      </c>
      <c r="G7" s="130"/>
      <c r="H7" s="225" t="s">
        <v>21</v>
      </c>
      <c r="I7" s="130"/>
      <c r="J7" s="228"/>
      <c r="K7" s="229"/>
    </row>
    <row r="8" spans="1:11" s="1" customFormat="1" ht="9.75" customHeight="1" x14ac:dyDescent="0.2">
      <c r="A8" s="6" t="s">
        <v>5</v>
      </c>
      <c r="B8" s="228"/>
      <c r="C8" s="228"/>
      <c r="D8" s="228"/>
      <c r="E8" s="228"/>
      <c r="F8" s="9" t="s">
        <v>17</v>
      </c>
      <c r="G8" s="11" t="s">
        <v>19</v>
      </c>
      <c r="H8" s="13" t="s">
        <v>17</v>
      </c>
      <c r="I8" s="11" t="s">
        <v>19</v>
      </c>
      <c r="J8" s="13" t="s">
        <v>17</v>
      </c>
      <c r="K8" s="15" t="s">
        <v>19</v>
      </c>
    </row>
    <row r="9" spans="1:11" s="1" customFormat="1" ht="9.75" customHeight="1" thickBot="1" x14ac:dyDescent="0.25">
      <c r="A9" s="7" t="s">
        <v>6</v>
      </c>
      <c r="B9" s="8" t="s">
        <v>8</v>
      </c>
      <c r="C9" s="8" t="s">
        <v>10</v>
      </c>
      <c r="D9" s="8" t="s">
        <v>12</v>
      </c>
      <c r="E9" s="8" t="s">
        <v>14</v>
      </c>
      <c r="F9" s="10" t="s">
        <v>18</v>
      </c>
      <c r="G9" s="12" t="s">
        <v>20</v>
      </c>
      <c r="H9" s="14" t="s">
        <v>22</v>
      </c>
      <c r="I9" s="12" t="s">
        <v>23</v>
      </c>
      <c r="J9" s="14" t="s">
        <v>25</v>
      </c>
      <c r="K9" s="16" t="s">
        <v>26</v>
      </c>
    </row>
    <row r="10" spans="1:11" s="18" customFormat="1" ht="10.199999999999999" x14ac:dyDescent="0.2">
      <c r="A10" s="20"/>
      <c r="B10" s="19"/>
      <c r="C10" s="21" t="s">
        <v>27</v>
      </c>
      <c r="D10" s="19"/>
      <c r="E10" s="19"/>
      <c r="F10" s="22"/>
      <c r="G10" s="23"/>
      <c r="H10" s="24"/>
      <c r="J10" s="24"/>
      <c r="K10" s="25"/>
    </row>
    <row r="11" spans="1:11" s="18" customFormat="1" ht="10.199999999999999" x14ac:dyDescent="0.2">
      <c r="A11" s="28"/>
      <c r="B11" s="29" t="s">
        <v>28</v>
      </c>
      <c r="C11" s="30" t="s">
        <v>29</v>
      </c>
      <c r="D11" s="27"/>
      <c r="E11" s="27"/>
      <c r="F11" s="31"/>
      <c r="G11" s="32"/>
      <c r="H11" s="33"/>
      <c r="I11" s="26"/>
      <c r="J11" s="33"/>
      <c r="K11" s="34"/>
    </row>
    <row r="12" spans="1:11" s="1" customFormat="1" ht="9.6" x14ac:dyDescent="0.2">
      <c r="A12" s="36">
        <v>1</v>
      </c>
      <c r="B12" s="38" t="s">
        <v>30</v>
      </c>
      <c r="C12" s="39" t="s">
        <v>31</v>
      </c>
      <c r="D12" s="40" t="s">
        <v>32</v>
      </c>
      <c r="E12" s="41">
        <v>2</v>
      </c>
      <c r="F12" s="43"/>
      <c r="G12" s="44">
        <f>E12*F12</f>
        <v>0</v>
      </c>
      <c r="H12" s="45"/>
      <c r="I12" s="44">
        <f>E12*H12</f>
        <v>0</v>
      </c>
      <c r="J12" s="46">
        <v>2.7153239999999999E-2</v>
      </c>
      <c r="K12" s="47">
        <f>E12*J12</f>
        <v>5.4306479999999997E-2</v>
      </c>
    </row>
    <row r="13" spans="1:11" s="1" customFormat="1" ht="9.6" x14ac:dyDescent="0.2">
      <c r="A13" s="48">
        <f>A12+1</f>
        <v>2</v>
      </c>
      <c r="B13" s="49" t="s">
        <v>33</v>
      </c>
      <c r="C13" s="50" t="s">
        <v>34</v>
      </c>
      <c r="D13" s="51" t="s">
        <v>32</v>
      </c>
      <c r="E13" s="52">
        <v>2</v>
      </c>
      <c r="F13" s="53"/>
      <c r="G13" s="54">
        <f>E13*F13</f>
        <v>0</v>
      </c>
      <c r="H13" s="55"/>
      <c r="I13" s="54">
        <f>E13*H13</f>
        <v>0</v>
      </c>
      <c r="J13" s="56">
        <v>0.128</v>
      </c>
      <c r="K13" s="57">
        <f>E13*J13</f>
        <v>0.25600000000000001</v>
      </c>
    </row>
    <row r="14" spans="1:11" s="1" customFormat="1" ht="9.6" x14ac:dyDescent="0.2">
      <c r="A14" s="36">
        <f>A13+1</f>
        <v>3</v>
      </c>
      <c r="B14" s="38" t="s">
        <v>35</v>
      </c>
      <c r="C14" s="39" t="s">
        <v>36</v>
      </c>
      <c r="D14" s="40" t="s">
        <v>32</v>
      </c>
      <c r="E14" s="41">
        <v>4</v>
      </c>
      <c r="F14" s="43"/>
      <c r="G14" s="44">
        <f>E14*F14</f>
        <v>0</v>
      </c>
      <c r="H14" s="45"/>
      <c r="I14" s="44">
        <f>E14*H14</f>
        <v>0</v>
      </c>
      <c r="J14" s="46">
        <v>5.2812900000000001E-4</v>
      </c>
      <c r="K14" s="47">
        <f>E14*J14</f>
        <v>2.112516E-3</v>
      </c>
    </row>
    <row r="15" spans="1:11" s="18" customFormat="1" ht="10.199999999999999" x14ac:dyDescent="0.2">
      <c r="A15" s="66"/>
      <c r="B15" s="67">
        <v>3</v>
      </c>
      <c r="C15" s="68" t="s">
        <v>37</v>
      </c>
      <c r="D15" s="69"/>
      <c r="E15" s="69"/>
      <c r="F15" s="70"/>
      <c r="G15" s="71">
        <f>SUM(G12:G14)</f>
        <v>0</v>
      </c>
      <c r="H15" s="72"/>
      <c r="I15" s="73">
        <f>SUM(I12:I14)</f>
        <v>0</v>
      </c>
      <c r="J15" s="72"/>
      <c r="K15" s="74">
        <f>SUM(K12:K14)</f>
        <v>0.312418996</v>
      </c>
    </row>
    <row r="16" spans="1:11" s="18" customFormat="1" ht="10.199999999999999" x14ac:dyDescent="0.2">
      <c r="A16" s="28"/>
      <c r="B16" s="29" t="s">
        <v>38</v>
      </c>
      <c r="C16" s="30" t="s">
        <v>39</v>
      </c>
      <c r="D16" s="27"/>
      <c r="E16" s="27"/>
      <c r="F16" s="31"/>
      <c r="G16" s="32"/>
      <c r="H16" s="33"/>
      <c r="I16" s="26"/>
      <c r="J16" s="33"/>
      <c r="K16" s="34"/>
    </row>
    <row r="17" spans="1:11" s="1" customFormat="1" ht="9.6" x14ac:dyDescent="0.2">
      <c r="A17" s="36">
        <f>A14+1</f>
        <v>4</v>
      </c>
      <c r="B17" s="38" t="s">
        <v>40</v>
      </c>
      <c r="C17" s="39" t="s">
        <v>41</v>
      </c>
      <c r="D17" s="40" t="s">
        <v>42</v>
      </c>
      <c r="E17" s="75">
        <v>49.300000000000004</v>
      </c>
      <c r="F17" s="43"/>
      <c r="G17" s="44">
        <f>E17*F17</f>
        <v>0</v>
      </c>
      <c r="H17" s="45"/>
      <c r="I17" s="44">
        <f>E17*H17</f>
        <v>0</v>
      </c>
      <c r="J17" s="46">
        <v>4.5259999999999996E-3</v>
      </c>
      <c r="K17" s="47">
        <f>E17*J17</f>
        <v>0.22313179999999999</v>
      </c>
    </row>
    <row r="18" spans="1:11" s="1" customFormat="1" ht="9.6" x14ac:dyDescent="0.2">
      <c r="A18" s="4"/>
      <c r="B18" s="78" t="s">
        <v>43</v>
      </c>
      <c r="C18" s="79" t="s">
        <v>44</v>
      </c>
      <c r="D18" s="76"/>
      <c r="E18" s="76"/>
      <c r="F18" s="4"/>
      <c r="G18" s="76"/>
      <c r="H18" s="76"/>
      <c r="I18" s="76"/>
      <c r="J18" s="76"/>
      <c r="K18" s="77"/>
    </row>
    <row r="19" spans="1:11" s="1" customFormat="1" ht="9.6" x14ac:dyDescent="0.2">
      <c r="A19" s="35"/>
      <c r="B19" s="38"/>
      <c r="C19" s="39" t="s">
        <v>45</v>
      </c>
      <c r="D19" s="40" t="s">
        <v>46</v>
      </c>
      <c r="E19" s="45">
        <v>19.2</v>
      </c>
      <c r="F19" s="35"/>
      <c r="G19" s="42"/>
      <c r="H19" s="37"/>
      <c r="I19" s="42"/>
      <c r="J19" s="37"/>
      <c r="K19" s="80"/>
    </row>
    <row r="20" spans="1:11" s="1" customFormat="1" ht="9.6" x14ac:dyDescent="0.2">
      <c r="A20" s="35"/>
      <c r="B20" s="38"/>
      <c r="C20" s="39" t="s">
        <v>47</v>
      </c>
      <c r="D20" s="40" t="s">
        <v>46</v>
      </c>
      <c r="E20" s="75">
        <v>7.65</v>
      </c>
      <c r="F20" s="35"/>
      <c r="G20" s="42"/>
      <c r="H20" s="37"/>
      <c r="I20" s="42"/>
      <c r="J20" s="37"/>
      <c r="K20" s="80"/>
    </row>
    <row r="21" spans="1:11" s="1" customFormat="1" ht="9.6" x14ac:dyDescent="0.2">
      <c r="A21" s="35"/>
      <c r="B21" s="38"/>
      <c r="C21" s="39" t="s">
        <v>48</v>
      </c>
      <c r="D21" s="40" t="s">
        <v>46</v>
      </c>
      <c r="E21" s="45">
        <v>1.3</v>
      </c>
      <c r="F21" s="35"/>
      <c r="G21" s="42"/>
      <c r="H21" s="37"/>
      <c r="I21" s="42"/>
      <c r="J21" s="37"/>
      <c r="K21" s="80"/>
    </row>
    <row r="22" spans="1:11" s="1" customFormat="1" ht="9.6" x14ac:dyDescent="0.2">
      <c r="A22" s="35"/>
      <c r="B22" s="38"/>
      <c r="C22" s="39" t="s">
        <v>49</v>
      </c>
      <c r="D22" s="40" t="s">
        <v>46</v>
      </c>
      <c r="E22" s="41">
        <v>19</v>
      </c>
      <c r="F22" s="35"/>
      <c r="G22" s="42"/>
      <c r="H22" s="37"/>
      <c r="I22" s="42"/>
      <c r="J22" s="37"/>
      <c r="K22" s="80"/>
    </row>
    <row r="23" spans="1:11" s="1" customFormat="1" ht="9.6" x14ac:dyDescent="0.2">
      <c r="A23" s="35"/>
      <c r="B23" s="38"/>
      <c r="C23" s="39" t="s">
        <v>50</v>
      </c>
      <c r="D23" s="40" t="s">
        <v>46</v>
      </c>
      <c r="E23" s="75">
        <v>2.15</v>
      </c>
      <c r="F23" s="35"/>
      <c r="G23" s="42"/>
      <c r="H23" s="37"/>
      <c r="I23" s="42"/>
      <c r="J23" s="37"/>
      <c r="K23" s="80"/>
    </row>
    <row r="24" spans="1:11" s="1" customFormat="1" ht="9.6" x14ac:dyDescent="0.2">
      <c r="A24" s="36">
        <f>A17+1</f>
        <v>5</v>
      </c>
      <c r="B24" s="38"/>
      <c r="C24" s="39" t="s">
        <v>51</v>
      </c>
      <c r="D24" s="40" t="s">
        <v>42</v>
      </c>
      <c r="E24" s="45">
        <v>49.3</v>
      </c>
      <c r="F24" s="43"/>
      <c r="G24" s="44">
        <f>E24*F24</f>
        <v>0</v>
      </c>
      <c r="H24" s="45"/>
      <c r="I24" s="44">
        <f>E24*H24</f>
        <v>0</v>
      </c>
      <c r="J24" s="46">
        <v>5.1261632000000001E-2</v>
      </c>
      <c r="K24" s="47">
        <f>E24*J24</f>
        <v>2.5271984575999999</v>
      </c>
    </row>
    <row r="25" spans="1:11" s="1" customFormat="1" ht="9.6" x14ac:dyDescent="0.2">
      <c r="A25" s="36">
        <f>A24+1</f>
        <v>6</v>
      </c>
      <c r="B25" s="38" t="s">
        <v>52</v>
      </c>
      <c r="C25" s="39" t="s">
        <v>53</v>
      </c>
      <c r="D25" s="40" t="s">
        <v>42</v>
      </c>
      <c r="E25" s="75">
        <v>154.69999999999999</v>
      </c>
      <c r="F25" s="43"/>
      <c r="G25" s="44">
        <f>E25*F25</f>
        <v>0</v>
      </c>
      <c r="H25" s="45"/>
      <c r="I25" s="44">
        <f>E25*H25</f>
        <v>0</v>
      </c>
      <c r="J25" s="46">
        <v>4.5339999999999998E-3</v>
      </c>
      <c r="K25" s="47">
        <f>E25*J25</f>
        <v>0.70140979999999997</v>
      </c>
    </row>
    <row r="26" spans="1:11" s="1" customFormat="1" ht="9.6" x14ac:dyDescent="0.2">
      <c r="A26" s="4"/>
      <c r="B26" s="78" t="s">
        <v>43</v>
      </c>
      <c r="C26" s="79" t="s">
        <v>54</v>
      </c>
      <c r="D26" s="76"/>
      <c r="E26" s="76"/>
      <c r="F26" s="4"/>
      <c r="G26" s="76"/>
      <c r="H26" s="76"/>
      <c r="I26" s="76"/>
      <c r="J26" s="76"/>
      <c r="K26" s="77"/>
    </row>
    <row r="27" spans="1:11" s="1" customFormat="1" ht="9.6" x14ac:dyDescent="0.2">
      <c r="A27" s="35"/>
      <c r="B27" s="38"/>
      <c r="C27" s="39" t="s">
        <v>55</v>
      </c>
      <c r="D27" s="40" t="s">
        <v>46</v>
      </c>
      <c r="E27" s="75">
        <v>10.82</v>
      </c>
      <c r="F27" s="35"/>
      <c r="G27" s="42"/>
      <c r="H27" s="37"/>
      <c r="I27" s="42"/>
      <c r="J27" s="37"/>
      <c r="K27" s="80"/>
    </row>
    <row r="28" spans="1:11" s="1" customFormat="1" ht="9.6" x14ac:dyDescent="0.2">
      <c r="A28" s="4"/>
      <c r="B28" s="78" t="s">
        <v>43</v>
      </c>
      <c r="C28" s="79" t="s">
        <v>56</v>
      </c>
      <c r="D28" s="76"/>
      <c r="E28" s="76"/>
      <c r="F28" s="4"/>
      <c r="G28" s="76"/>
      <c r="H28" s="76"/>
      <c r="I28" s="76"/>
      <c r="J28" s="76"/>
      <c r="K28" s="77"/>
    </row>
    <row r="29" spans="1:11" s="1" customFormat="1" ht="9.6" x14ac:dyDescent="0.2">
      <c r="A29" s="35"/>
      <c r="B29" s="38"/>
      <c r="C29" s="39" t="s">
        <v>57</v>
      </c>
      <c r="D29" s="40" t="s">
        <v>46</v>
      </c>
      <c r="E29" s="75">
        <v>24.740000000000002</v>
      </c>
      <c r="F29" s="35"/>
      <c r="G29" s="42"/>
      <c r="H29" s="37"/>
      <c r="I29" s="42"/>
      <c r="J29" s="37"/>
      <c r="K29" s="80"/>
    </row>
    <row r="30" spans="1:11" s="1" customFormat="1" ht="9.6" x14ac:dyDescent="0.2">
      <c r="A30" s="4"/>
      <c r="B30" s="78" t="s">
        <v>43</v>
      </c>
      <c r="C30" s="79" t="s">
        <v>58</v>
      </c>
      <c r="D30" s="76"/>
      <c r="E30" s="76"/>
      <c r="F30" s="4"/>
      <c r="G30" s="76"/>
      <c r="H30" s="76"/>
      <c r="I30" s="76"/>
      <c r="J30" s="76"/>
      <c r="K30" s="77"/>
    </row>
    <row r="31" spans="1:11" s="1" customFormat="1" ht="9.6" x14ac:dyDescent="0.2">
      <c r="A31" s="35"/>
      <c r="B31" s="38"/>
      <c r="C31" s="39" t="s">
        <v>50</v>
      </c>
      <c r="D31" s="40" t="s">
        <v>46</v>
      </c>
      <c r="E31" s="75">
        <v>16.12</v>
      </c>
      <c r="F31" s="35"/>
      <c r="G31" s="42"/>
      <c r="H31" s="37"/>
      <c r="I31" s="42"/>
      <c r="J31" s="37"/>
      <c r="K31" s="80"/>
    </row>
    <row r="32" spans="1:11" s="1" customFormat="1" ht="9.6" x14ac:dyDescent="0.2">
      <c r="A32" s="4"/>
      <c r="B32" s="78" t="s">
        <v>43</v>
      </c>
      <c r="C32" s="79" t="s">
        <v>59</v>
      </c>
      <c r="D32" s="76"/>
      <c r="E32" s="76"/>
      <c r="F32" s="4"/>
      <c r="G32" s="76"/>
      <c r="H32" s="76"/>
      <c r="I32" s="76"/>
      <c r="J32" s="76"/>
      <c r="K32" s="77"/>
    </row>
    <row r="33" spans="1:11" s="1" customFormat="1" ht="9.6" x14ac:dyDescent="0.2">
      <c r="A33" s="35"/>
      <c r="B33" s="38"/>
      <c r="C33" s="39" t="s">
        <v>60</v>
      </c>
      <c r="D33" s="40" t="s">
        <v>46</v>
      </c>
      <c r="E33" s="75">
        <v>47.7</v>
      </c>
      <c r="F33" s="35"/>
      <c r="G33" s="42"/>
      <c r="H33" s="37"/>
      <c r="I33" s="42"/>
      <c r="J33" s="37"/>
      <c r="K33" s="80"/>
    </row>
    <row r="34" spans="1:11" s="1" customFormat="1" ht="9.6" x14ac:dyDescent="0.2">
      <c r="A34" s="4"/>
      <c r="B34" s="78" t="s">
        <v>43</v>
      </c>
      <c r="C34" s="79" t="s">
        <v>61</v>
      </c>
      <c r="D34" s="76"/>
      <c r="E34" s="76"/>
      <c r="F34" s="4"/>
      <c r="G34" s="76"/>
      <c r="H34" s="76"/>
      <c r="I34" s="76"/>
      <c r="J34" s="76"/>
      <c r="K34" s="77"/>
    </row>
    <row r="35" spans="1:11" s="1" customFormat="1" ht="9.6" x14ac:dyDescent="0.2">
      <c r="A35" s="35"/>
      <c r="B35" s="38"/>
      <c r="C35" s="39" t="s">
        <v>62</v>
      </c>
      <c r="D35" s="40" t="s">
        <v>46</v>
      </c>
      <c r="E35" s="75">
        <v>49</v>
      </c>
      <c r="F35" s="35"/>
      <c r="G35" s="42"/>
      <c r="H35" s="37"/>
      <c r="I35" s="42"/>
      <c r="J35" s="37"/>
      <c r="K35" s="80"/>
    </row>
    <row r="36" spans="1:11" s="1" customFormat="1" ht="9.6" x14ac:dyDescent="0.2">
      <c r="A36" s="4"/>
      <c r="B36" s="78" t="s">
        <v>43</v>
      </c>
      <c r="C36" s="79" t="s">
        <v>63</v>
      </c>
      <c r="D36" s="76"/>
      <c r="E36" s="76"/>
      <c r="F36" s="4"/>
      <c r="G36" s="76"/>
      <c r="H36" s="76"/>
      <c r="I36" s="76"/>
      <c r="J36" s="76"/>
      <c r="K36" s="77"/>
    </row>
    <row r="37" spans="1:11" s="1" customFormat="1" ht="9.6" x14ac:dyDescent="0.2">
      <c r="A37" s="36">
        <f>A25+1</f>
        <v>7</v>
      </c>
      <c r="B37" s="38" t="s">
        <v>64</v>
      </c>
      <c r="C37" s="39" t="s">
        <v>65</v>
      </c>
      <c r="D37" s="40" t="s">
        <v>42</v>
      </c>
      <c r="E37" s="75">
        <v>140.273</v>
      </c>
      <c r="F37" s="43"/>
      <c r="G37" s="44">
        <f>E37*F37</f>
        <v>0</v>
      </c>
      <c r="H37" s="45"/>
      <c r="I37" s="44">
        <f>E37*H37</f>
        <v>0</v>
      </c>
      <c r="J37" s="46">
        <v>4.7657699999999997E-2</v>
      </c>
      <c r="K37" s="47">
        <f>E37*J37</f>
        <v>6.6850885520999999</v>
      </c>
    </row>
    <row r="38" spans="1:11" s="1" customFormat="1" ht="9.6" x14ac:dyDescent="0.2">
      <c r="A38" s="4"/>
      <c r="B38" s="78" t="s">
        <v>43</v>
      </c>
      <c r="C38" s="79" t="s">
        <v>66</v>
      </c>
      <c r="D38" s="76"/>
      <c r="E38" s="76"/>
      <c r="F38" s="4"/>
      <c r="G38" s="76"/>
      <c r="H38" s="76"/>
      <c r="I38" s="76"/>
      <c r="J38" s="76"/>
      <c r="K38" s="77"/>
    </row>
    <row r="39" spans="1:11" s="1" customFormat="1" ht="9.6" x14ac:dyDescent="0.2">
      <c r="A39" s="35"/>
      <c r="B39" s="38"/>
      <c r="C39" s="39" t="s">
        <v>57</v>
      </c>
      <c r="D39" s="40" t="s">
        <v>46</v>
      </c>
      <c r="E39" s="75">
        <v>24.74</v>
      </c>
      <c r="F39" s="35"/>
      <c r="G39" s="42"/>
      <c r="H39" s="37"/>
      <c r="I39" s="42"/>
      <c r="J39" s="37"/>
      <c r="K39" s="80"/>
    </row>
    <row r="40" spans="1:11" s="1" customFormat="1" ht="9.6" x14ac:dyDescent="0.2">
      <c r="A40" s="35"/>
      <c r="B40" s="38"/>
      <c r="C40" s="39" t="s">
        <v>67</v>
      </c>
      <c r="D40" s="40" t="s">
        <v>46</v>
      </c>
      <c r="E40" s="75">
        <v>2.35</v>
      </c>
      <c r="F40" s="35"/>
      <c r="G40" s="42"/>
      <c r="H40" s="37"/>
      <c r="I40" s="42"/>
      <c r="J40" s="37"/>
      <c r="K40" s="80"/>
    </row>
    <row r="41" spans="1:11" s="1" customFormat="1" ht="9.6" x14ac:dyDescent="0.2">
      <c r="A41" s="4"/>
      <c r="B41" s="78" t="s">
        <v>43</v>
      </c>
      <c r="C41" s="79" t="s">
        <v>68</v>
      </c>
      <c r="D41" s="76"/>
      <c r="E41" s="76"/>
      <c r="F41" s="4"/>
      <c r="G41" s="76"/>
      <c r="H41" s="76"/>
      <c r="I41" s="76"/>
      <c r="J41" s="76"/>
      <c r="K41" s="77"/>
    </row>
    <row r="42" spans="1:11" s="1" customFormat="1" ht="9.6" x14ac:dyDescent="0.2">
      <c r="A42" s="35"/>
      <c r="B42" s="38" t="s">
        <v>69</v>
      </c>
      <c r="C42" s="39" t="s">
        <v>60</v>
      </c>
      <c r="D42" s="40" t="s">
        <v>46</v>
      </c>
      <c r="E42" s="45">
        <v>47.7</v>
      </c>
      <c r="F42" s="35"/>
      <c r="G42" s="42"/>
      <c r="H42" s="37"/>
      <c r="I42" s="42"/>
      <c r="J42" s="37"/>
      <c r="K42" s="80"/>
    </row>
    <row r="43" spans="1:11" s="1" customFormat="1" ht="9.6" x14ac:dyDescent="0.2">
      <c r="A43" s="35"/>
      <c r="B43" s="38"/>
      <c r="C43" s="39" t="s">
        <v>50</v>
      </c>
      <c r="D43" s="40" t="s">
        <v>46</v>
      </c>
      <c r="E43" s="75">
        <v>3.1</v>
      </c>
      <c r="F43" s="35"/>
      <c r="G43" s="42"/>
      <c r="H43" s="37"/>
      <c r="I43" s="42"/>
      <c r="J43" s="37"/>
      <c r="K43" s="80"/>
    </row>
    <row r="44" spans="1:11" s="1" customFormat="1" ht="9.6" x14ac:dyDescent="0.2">
      <c r="A44" s="4"/>
      <c r="B44" s="78" t="s">
        <v>43</v>
      </c>
      <c r="C44" s="79" t="s">
        <v>70</v>
      </c>
      <c r="D44" s="76"/>
      <c r="E44" s="76"/>
      <c r="F44" s="4"/>
      <c r="G44" s="76"/>
      <c r="H44" s="76"/>
      <c r="I44" s="76"/>
      <c r="J44" s="76"/>
      <c r="K44" s="77"/>
    </row>
    <row r="45" spans="1:11" s="1" customFormat="1" ht="9.6" x14ac:dyDescent="0.2">
      <c r="A45" s="35"/>
      <c r="B45" s="38"/>
      <c r="C45" s="39" t="s">
        <v>62</v>
      </c>
      <c r="D45" s="40" t="s">
        <v>46</v>
      </c>
      <c r="E45" s="41">
        <v>49</v>
      </c>
      <c r="F45" s="35"/>
      <c r="G45" s="42"/>
      <c r="H45" s="37"/>
      <c r="I45" s="42"/>
      <c r="J45" s="37"/>
      <c r="K45" s="80"/>
    </row>
    <row r="46" spans="1:11" s="1" customFormat="1" ht="9.6" x14ac:dyDescent="0.2">
      <c r="A46" s="36">
        <f>A37+1</f>
        <v>8</v>
      </c>
      <c r="B46" s="38" t="s">
        <v>71</v>
      </c>
      <c r="C46" s="39" t="s">
        <v>72</v>
      </c>
      <c r="D46" s="40" t="s">
        <v>42</v>
      </c>
      <c r="E46" s="75">
        <v>29.74</v>
      </c>
      <c r="F46" s="43"/>
      <c r="G46" s="44">
        <f>E46*F46</f>
        <v>0</v>
      </c>
      <c r="H46" s="45"/>
      <c r="I46" s="44">
        <f>E46*H46</f>
        <v>0</v>
      </c>
      <c r="J46" s="46">
        <v>4.4133480000000003E-2</v>
      </c>
      <c r="K46" s="47">
        <f>E46*J46</f>
        <v>1.3125296952000001</v>
      </c>
    </row>
    <row r="47" spans="1:11" s="1" customFormat="1" ht="9.6" x14ac:dyDescent="0.2">
      <c r="A47" s="35"/>
      <c r="B47" s="38"/>
      <c r="C47" s="39" t="s">
        <v>73</v>
      </c>
      <c r="D47" s="40" t="s">
        <v>46</v>
      </c>
      <c r="E47" s="75">
        <v>29.740000000000006</v>
      </c>
      <c r="F47" s="35"/>
      <c r="G47" s="42"/>
      <c r="H47" s="37"/>
      <c r="I47" s="42"/>
      <c r="J47" s="37"/>
      <c r="K47" s="80"/>
    </row>
    <row r="48" spans="1:11" s="1" customFormat="1" ht="19.2" x14ac:dyDescent="0.2">
      <c r="A48" s="4"/>
      <c r="B48" s="78" t="s">
        <v>43</v>
      </c>
      <c r="C48" s="79" t="s">
        <v>74</v>
      </c>
      <c r="D48" s="76"/>
      <c r="E48" s="76"/>
      <c r="F48" s="4"/>
      <c r="G48" s="76"/>
      <c r="H48" s="76"/>
      <c r="I48" s="76"/>
      <c r="J48" s="76"/>
      <c r="K48" s="77"/>
    </row>
    <row r="49" spans="1:11" s="18" customFormat="1" ht="10.199999999999999" x14ac:dyDescent="0.2">
      <c r="A49" s="66"/>
      <c r="B49" s="67">
        <v>61</v>
      </c>
      <c r="C49" s="68" t="s">
        <v>75</v>
      </c>
      <c r="D49" s="69"/>
      <c r="E49" s="69"/>
      <c r="F49" s="70"/>
      <c r="G49" s="71">
        <f>SUM(G17:G48)</f>
        <v>0</v>
      </c>
      <c r="H49" s="72"/>
      <c r="I49" s="73">
        <f>SUM(I17:I48)</f>
        <v>0</v>
      </c>
      <c r="J49" s="72"/>
      <c r="K49" s="74">
        <f>SUM(K17:K48)</f>
        <v>11.449358304900001</v>
      </c>
    </row>
    <row r="50" spans="1:11" s="18" customFormat="1" ht="10.199999999999999" x14ac:dyDescent="0.2">
      <c r="A50" s="28"/>
      <c r="B50" s="29" t="s">
        <v>76</v>
      </c>
      <c r="C50" s="30" t="s">
        <v>77</v>
      </c>
      <c r="D50" s="27"/>
      <c r="E50" s="27"/>
      <c r="F50" s="31"/>
      <c r="G50" s="32"/>
      <c r="H50" s="33"/>
      <c r="I50" s="26"/>
      <c r="J50" s="33"/>
      <c r="K50" s="34"/>
    </row>
    <row r="51" spans="1:11" s="1" customFormat="1" ht="9.6" x14ac:dyDescent="0.2">
      <c r="A51" s="36">
        <f>A46+1</f>
        <v>9</v>
      </c>
      <c r="B51" s="38" t="s">
        <v>78</v>
      </c>
      <c r="C51" s="39" t="s">
        <v>79</v>
      </c>
      <c r="D51" s="40" t="s">
        <v>42</v>
      </c>
      <c r="E51" s="75">
        <v>38.200000000000003</v>
      </c>
      <c r="F51" s="43"/>
      <c r="G51" s="44">
        <f>E51*F51</f>
        <v>0</v>
      </c>
      <c r="H51" s="45"/>
      <c r="I51" s="44">
        <f>E51*H51</f>
        <v>0</v>
      </c>
      <c r="J51" s="46">
        <v>1.1220000000000001E-2</v>
      </c>
      <c r="K51" s="47">
        <f>E51*J51</f>
        <v>0.42860400000000004</v>
      </c>
    </row>
    <row r="52" spans="1:11" s="1" customFormat="1" ht="9.6" x14ac:dyDescent="0.2">
      <c r="A52" s="4"/>
      <c r="B52" s="78" t="s">
        <v>43</v>
      </c>
      <c r="C52" s="79" t="s">
        <v>80</v>
      </c>
      <c r="D52" s="76"/>
      <c r="E52" s="76"/>
      <c r="F52" s="4"/>
      <c r="G52" s="76"/>
      <c r="H52" s="76"/>
      <c r="I52" s="76"/>
      <c r="J52" s="76"/>
      <c r="K52" s="77"/>
    </row>
    <row r="53" spans="1:11" s="1" customFormat="1" ht="9.6" x14ac:dyDescent="0.2">
      <c r="A53" s="35"/>
      <c r="B53" s="38"/>
      <c r="C53" s="39" t="s">
        <v>81</v>
      </c>
      <c r="D53" s="40" t="s">
        <v>46</v>
      </c>
      <c r="E53" s="45">
        <v>19.2</v>
      </c>
      <c r="F53" s="35"/>
      <c r="G53" s="42"/>
      <c r="H53" s="37"/>
      <c r="I53" s="42"/>
      <c r="J53" s="37"/>
      <c r="K53" s="80"/>
    </row>
    <row r="54" spans="1:11" s="1" customFormat="1" ht="9.6" x14ac:dyDescent="0.2">
      <c r="A54" s="35"/>
      <c r="B54" s="38"/>
      <c r="C54" s="39" t="s">
        <v>82</v>
      </c>
      <c r="D54" s="40" t="s">
        <v>46</v>
      </c>
      <c r="E54" s="41">
        <v>19</v>
      </c>
      <c r="F54" s="35"/>
      <c r="G54" s="42"/>
      <c r="H54" s="37"/>
      <c r="I54" s="42"/>
      <c r="J54" s="37"/>
      <c r="K54" s="80"/>
    </row>
    <row r="55" spans="1:11" s="1" customFormat="1" ht="9.6" x14ac:dyDescent="0.2">
      <c r="A55" s="36">
        <f>A51+1</f>
        <v>10</v>
      </c>
      <c r="B55" s="38" t="s">
        <v>83</v>
      </c>
      <c r="C55" s="39" t="s">
        <v>84</v>
      </c>
      <c r="D55" s="40" t="s">
        <v>42</v>
      </c>
      <c r="E55" s="45">
        <v>38.200000000000003</v>
      </c>
      <c r="F55" s="43"/>
      <c r="G55" s="44">
        <f>E55*F55</f>
        <v>0</v>
      </c>
      <c r="H55" s="45"/>
      <c r="I55" s="44">
        <f>E55*H55</f>
        <v>0</v>
      </c>
      <c r="J55" s="46">
        <v>1.8700000000000001E-2</v>
      </c>
      <c r="K55" s="47">
        <f>E55*J55</f>
        <v>0.71434000000000009</v>
      </c>
    </row>
    <row r="56" spans="1:11" s="1" customFormat="1" ht="9.6" x14ac:dyDescent="0.2">
      <c r="A56" s="36">
        <f>A55+1</f>
        <v>11</v>
      </c>
      <c r="B56" s="38" t="s">
        <v>85</v>
      </c>
      <c r="C56" s="39" t="s">
        <v>86</v>
      </c>
      <c r="D56" s="40" t="s">
        <v>87</v>
      </c>
      <c r="E56" s="46">
        <v>1.3340000000000001</v>
      </c>
      <c r="F56" s="43"/>
      <c r="G56" s="44">
        <f>E56*F56</f>
        <v>0</v>
      </c>
      <c r="H56" s="45"/>
      <c r="I56" s="44">
        <f>E56*H56</f>
        <v>0</v>
      </c>
      <c r="J56" s="46">
        <v>2.3633999999999999</v>
      </c>
      <c r="K56" s="47">
        <f>E56*J56</f>
        <v>3.1527756</v>
      </c>
    </row>
    <row r="57" spans="1:11" s="1" customFormat="1" ht="9.6" x14ac:dyDescent="0.2">
      <c r="A57" s="4"/>
      <c r="B57" s="78" t="s">
        <v>43</v>
      </c>
      <c r="C57" s="79" t="s">
        <v>88</v>
      </c>
      <c r="D57" s="76"/>
      <c r="E57" s="76"/>
      <c r="F57" s="4"/>
      <c r="G57" s="76"/>
      <c r="H57" s="76"/>
      <c r="I57" s="76"/>
      <c r="J57" s="76"/>
      <c r="K57" s="77"/>
    </row>
    <row r="58" spans="1:11" s="1" customFormat="1" ht="9.6" x14ac:dyDescent="0.2">
      <c r="A58" s="35"/>
      <c r="B58" s="38"/>
      <c r="C58" s="39" t="s">
        <v>89</v>
      </c>
      <c r="D58" s="40" t="s">
        <v>90</v>
      </c>
      <c r="E58" s="46">
        <v>0.156</v>
      </c>
      <c r="F58" s="35"/>
      <c r="G58" s="42"/>
      <c r="H58" s="37"/>
      <c r="I58" s="42"/>
      <c r="J58" s="37"/>
      <c r="K58" s="80"/>
    </row>
    <row r="59" spans="1:11" s="1" customFormat="1" ht="9.6" x14ac:dyDescent="0.2">
      <c r="A59" s="4"/>
      <c r="B59" s="78" t="s">
        <v>43</v>
      </c>
      <c r="C59" s="79" t="s">
        <v>91</v>
      </c>
      <c r="D59" s="76"/>
      <c r="E59" s="76"/>
      <c r="F59" s="4"/>
      <c r="G59" s="76"/>
      <c r="H59" s="76"/>
      <c r="I59" s="76"/>
      <c r="J59" s="76"/>
      <c r="K59" s="77"/>
    </row>
    <row r="60" spans="1:11" s="1" customFormat="1" ht="9.6" x14ac:dyDescent="0.2">
      <c r="A60" s="35"/>
      <c r="B60" s="38"/>
      <c r="C60" s="39" t="s">
        <v>92</v>
      </c>
      <c r="D60" s="40" t="s">
        <v>90</v>
      </c>
      <c r="E60" s="46">
        <v>0.91800000000000004</v>
      </c>
      <c r="F60" s="35"/>
      <c r="G60" s="42"/>
      <c r="H60" s="37"/>
      <c r="I60" s="42"/>
      <c r="J60" s="37"/>
      <c r="K60" s="80"/>
    </row>
    <row r="61" spans="1:11" s="1" customFormat="1" ht="9.6" x14ac:dyDescent="0.2">
      <c r="A61" s="4"/>
      <c r="B61" s="78" t="s">
        <v>43</v>
      </c>
      <c r="C61" s="79" t="s">
        <v>93</v>
      </c>
      <c r="D61" s="76"/>
      <c r="E61" s="76"/>
      <c r="F61" s="4"/>
      <c r="G61" s="76"/>
      <c r="H61" s="76"/>
      <c r="I61" s="76"/>
      <c r="J61" s="76"/>
      <c r="K61" s="77"/>
    </row>
    <row r="62" spans="1:11" s="1" customFormat="1" ht="9.6" x14ac:dyDescent="0.2">
      <c r="A62" s="35"/>
      <c r="B62" s="38"/>
      <c r="C62" s="39" t="s">
        <v>94</v>
      </c>
      <c r="D62" s="40" t="s">
        <v>90</v>
      </c>
      <c r="E62" s="46">
        <v>0.25800000000000001</v>
      </c>
      <c r="F62" s="35"/>
      <c r="G62" s="42"/>
      <c r="H62" s="37"/>
      <c r="I62" s="42"/>
      <c r="J62" s="37"/>
      <c r="K62" s="80"/>
    </row>
    <row r="63" spans="1:11" s="1" customFormat="1" ht="9.6" x14ac:dyDescent="0.2">
      <c r="A63" s="4"/>
      <c r="B63" s="78" t="s">
        <v>43</v>
      </c>
      <c r="C63" s="79" t="s">
        <v>95</v>
      </c>
      <c r="D63" s="76"/>
      <c r="E63" s="76"/>
      <c r="F63" s="4"/>
      <c r="G63" s="76"/>
      <c r="H63" s="76"/>
      <c r="I63" s="76"/>
      <c r="J63" s="76"/>
      <c r="K63" s="77"/>
    </row>
    <row r="64" spans="1:11" s="1" customFormat="1" ht="9.6" x14ac:dyDescent="0.2">
      <c r="A64" s="36">
        <f>A56+1</f>
        <v>12</v>
      </c>
      <c r="B64" s="38" t="s">
        <v>96</v>
      </c>
      <c r="C64" s="39" t="s">
        <v>97</v>
      </c>
      <c r="D64" s="40" t="s">
        <v>87</v>
      </c>
      <c r="E64" s="46">
        <v>1.3340000000000001</v>
      </c>
      <c r="F64" s="43"/>
      <c r="G64" s="44">
        <f>E64*F64</f>
        <v>0</v>
      </c>
      <c r="H64" s="45"/>
      <c r="I64" s="44">
        <f>E64*H64</f>
        <v>0</v>
      </c>
      <c r="J64" s="46">
        <v>0</v>
      </c>
      <c r="K64" s="47">
        <f>E64*J64</f>
        <v>0</v>
      </c>
    </row>
    <row r="65" spans="1:11" s="1" customFormat="1" ht="9.6" x14ac:dyDescent="0.2">
      <c r="A65" s="36">
        <f>A64+1</f>
        <v>13</v>
      </c>
      <c r="B65" s="38" t="s">
        <v>98</v>
      </c>
      <c r="C65" s="39" t="s">
        <v>99</v>
      </c>
      <c r="D65" s="40" t="s">
        <v>100</v>
      </c>
      <c r="E65" s="75">
        <v>0.03</v>
      </c>
      <c r="F65" s="43"/>
      <c r="G65" s="44">
        <f>E65*F65</f>
        <v>0</v>
      </c>
      <c r="H65" s="45"/>
      <c r="I65" s="44">
        <f>E65*H65</f>
        <v>0</v>
      </c>
      <c r="J65" s="46">
        <v>1.05305867</v>
      </c>
      <c r="K65" s="47">
        <f>E65*J65</f>
        <v>3.1591760099999998E-2</v>
      </c>
    </row>
    <row r="66" spans="1:11" s="18" customFormat="1" ht="10.199999999999999" x14ac:dyDescent="0.2">
      <c r="A66" s="66"/>
      <c r="B66" s="67">
        <v>63</v>
      </c>
      <c r="C66" s="68" t="s">
        <v>101</v>
      </c>
      <c r="D66" s="69"/>
      <c r="E66" s="69"/>
      <c r="F66" s="70"/>
      <c r="G66" s="71">
        <f>SUM(G51:G65)</f>
        <v>0</v>
      </c>
      <c r="H66" s="72"/>
      <c r="I66" s="73">
        <f>SUM(I51:I65)</f>
        <v>0</v>
      </c>
      <c r="J66" s="72"/>
      <c r="K66" s="74">
        <f>SUM(K51:K65)</f>
        <v>4.3273113601000004</v>
      </c>
    </row>
    <row r="67" spans="1:11" s="18" customFormat="1" ht="10.199999999999999" x14ac:dyDescent="0.2">
      <c r="A67" s="28"/>
      <c r="B67" s="29" t="s">
        <v>102</v>
      </c>
      <c r="C67" s="30" t="s">
        <v>103</v>
      </c>
      <c r="D67" s="27"/>
      <c r="E67" s="27"/>
      <c r="F67" s="31"/>
      <c r="G67" s="32"/>
      <c r="H67" s="33"/>
      <c r="I67" s="26"/>
      <c r="J67" s="33"/>
      <c r="K67" s="34"/>
    </row>
    <row r="68" spans="1:11" s="1" customFormat="1" ht="9.6" x14ac:dyDescent="0.2">
      <c r="A68" s="36">
        <f>A65+1</f>
        <v>14</v>
      </c>
      <c r="B68" s="38" t="s">
        <v>104</v>
      </c>
      <c r="C68" s="39" t="s">
        <v>105</v>
      </c>
      <c r="D68" s="40" t="s">
        <v>32</v>
      </c>
      <c r="E68" s="41">
        <v>4</v>
      </c>
      <c r="F68" s="43"/>
      <c r="G68" s="44">
        <f>E68*F68</f>
        <v>0</v>
      </c>
      <c r="H68" s="45"/>
      <c r="I68" s="44">
        <f>E68*H68</f>
        <v>0</v>
      </c>
      <c r="J68" s="46">
        <v>3.9275839999999996E-3</v>
      </c>
      <c r="K68" s="47">
        <f>E68*J68</f>
        <v>1.5710335999999998E-2</v>
      </c>
    </row>
    <row r="69" spans="1:11" s="1" customFormat="1" ht="9.6" x14ac:dyDescent="0.2">
      <c r="A69" s="48">
        <f>A68+1</f>
        <v>15</v>
      </c>
      <c r="B69" s="49" t="s">
        <v>106</v>
      </c>
      <c r="C69" s="50" t="s">
        <v>107</v>
      </c>
      <c r="D69" s="51" t="s">
        <v>32</v>
      </c>
      <c r="E69" s="52">
        <v>2</v>
      </c>
      <c r="F69" s="53"/>
      <c r="G69" s="54">
        <f>E69*F69</f>
        <v>0</v>
      </c>
      <c r="H69" s="55"/>
      <c r="I69" s="54">
        <f>E69*H69</f>
        <v>0</v>
      </c>
      <c r="J69" s="56">
        <v>2.3529999999999999E-2</v>
      </c>
      <c r="K69" s="57">
        <f>E69*J69</f>
        <v>4.7059999999999998E-2</v>
      </c>
    </row>
    <row r="70" spans="1:11" s="1" customFormat="1" ht="9.6" x14ac:dyDescent="0.2">
      <c r="A70" s="48">
        <f>A69+1</f>
        <v>16</v>
      </c>
      <c r="B70" s="49" t="s">
        <v>108</v>
      </c>
      <c r="C70" s="50" t="s">
        <v>109</v>
      </c>
      <c r="D70" s="51" t="s">
        <v>32</v>
      </c>
      <c r="E70" s="52">
        <v>2</v>
      </c>
      <c r="F70" s="53"/>
      <c r="G70" s="54">
        <f>E70*F70</f>
        <v>0</v>
      </c>
      <c r="H70" s="55"/>
      <c r="I70" s="54">
        <f>E70*H70</f>
        <v>0</v>
      </c>
      <c r="J70" s="56">
        <v>2.2929999999999999E-2</v>
      </c>
      <c r="K70" s="57">
        <f>E70*J70</f>
        <v>4.5859999999999998E-2</v>
      </c>
    </row>
    <row r="71" spans="1:11" s="1" customFormat="1" ht="9.6" x14ac:dyDescent="0.2">
      <c r="A71" s="36">
        <f>A70+1</f>
        <v>17</v>
      </c>
      <c r="B71" s="38" t="s">
        <v>110</v>
      </c>
      <c r="C71" s="39" t="s">
        <v>111</v>
      </c>
      <c r="D71" s="40" t="s">
        <v>32</v>
      </c>
      <c r="E71" s="41">
        <v>4</v>
      </c>
      <c r="F71" s="43"/>
      <c r="G71" s="44">
        <f>E71*F71</f>
        <v>0</v>
      </c>
      <c r="H71" s="45"/>
      <c r="I71" s="44">
        <f>E71*H71</f>
        <v>0</v>
      </c>
      <c r="J71" s="46">
        <v>4.2960840000000004E-3</v>
      </c>
      <c r="K71" s="47">
        <f>E71*J71</f>
        <v>1.7184336000000001E-2</v>
      </c>
    </row>
    <row r="72" spans="1:11" s="18" customFormat="1" ht="10.199999999999999" x14ac:dyDescent="0.2">
      <c r="A72" s="66"/>
      <c r="B72" s="67">
        <v>64</v>
      </c>
      <c r="C72" s="68" t="s">
        <v>112</v>
      </c>
      <c r="D72" s="69"/>
      <c r="E72" s="69"/>
      <c r="F72" s="70"/>
      <c r="G72" s="71">
        <f>SUM(G68:G71)</f>
        <v>0</v>
      </c>
      <c r="H72" s="72"/>
      <c r="I72" s="73">
        <f>SUM(I68:I71)</f>
        <v>0</v>
      </c>
      <c r="J72" s="72"/>
      <c r="K72" s="74">
        <f>SUM(K68:K71)</f>
        <v>0.12581467199999999</v>
      </c>
    </row>
    <row r="73" spans="1:11" s="18" customFormat="1" ht="10.199999999999999" x14ac:dyDescent="0.2">
      <c r="A73" s="28"/>
      <c r="B73" s="29" t="s">
        <v>113</v>
      </c>
      <c r="C73" s="30" t="s">
        <v>114</v>
      </c>
      <c r="D73" s="27"/>
      <c r="E73" s="27"/>
      <c r="F73" s="31"/>
      <c r="G73" s="32"/>
      <c r="H73" s="33"/>
      <c r="I73" s="26"/>
      <c r="J73" s="33"/>
      <c r="K73" s="34"/>
    </row>
    <row r="74" spans="1:11" s="1" customFormat="1" ht="9.6" x14ac:dyDescent="0.2">
      <c r="A74" s="36">
        <f>A71+1</f>
        <v>18</v>
      </c>
      <c r="B74" s="38" t="s">
        <v>115</v>
      </c>
      <c r="C74" s="39" t="s">
        <v>116</v>
      </c>
      <c r="D74" s="40" t="s">
        <v>42</v>
      </c>
      <c r="E74" s="41">
        <v>65</v>
      </c>
      <c r="F74" s="43"/>
      <c r="G74" s="44">
        <f>E74*F74</f>
        <v>0</v>
      </c>
      <c r="H74" s="45"/>
      <c r="I74" s="44">
        <f>E74*H74</f>
        <v>0</v>
      </c>
      <c r="J74" s="46">
        <v>3.0837999999999998E-3</v>
      </c>
      <c r="K74" s="47">
        <f>E74*J74</f>
        <v>0.20044699999999999</v>
      </c>
    </row>
    <row r="75" spans="1:11" s="18" customFormat="1" ht="10.199999999999999" x14ac:dyDescent="0.2">
      <c r="A75" s="66"/>
      <c r="B75" s="67">
        <v>94</v>
      </c>
      <c r="C75" s="68" t="s">
        <v>117</v>
      </c>
      <c r="D75" s="69"/>
      <c r="E75" s="69"/>
      <c r="F75" s="70"/>
      <c r="G75" s="71">
        <f>SUM(G74:G74)</f>
        <v>0</v>
      </c>
      <c r="H75" s="72"/>
      <c r="I75" s="73">
        <f>SUM(I74:I74)</f>
        <v>0</v>
      </c>
      <c r="J75" s="72"/>
      <c r="K75" s="74">
        <f>SUM(K74:K74)</f>
        <v>0.20044699999999999</v>
      </c>
    </row>
    <row r="76" spans="1:11" s="18" customFormat="1" ht="10.199999999999999" x14ac:dyDescent="0.2">
      <c r="A76" s="28"/>
      <c r="B76" s="29" t="s">
        <v>118</v>
      </c>
      <c r="C76" s="30" t="s">
        <v>119</v>
      </c>
      <c r="D76" s="27"/>
      <c r="E76" s="27"/>
      <c r="F76" s="31"/>
      <c r="G76" s="32"/>
      <c r="H76" s="33"/>
      <c r="I76" s="26"/>
      <c r="J76" s="33"/>
      <c r="K76" s="34"/>
    </row>
    <row r="77" spans="1:11" s="1" customFormat="1" ht="9.6" x14ac:dyDescent="0.2">
      <c r="A77" s="36">
        <f>A74+1</f>
        <v>19</v>
      </c>
      <c r="B77" s="38" t="s">
        <v>120</v>
      </c>
      <c r="C77" s="39" t="s">
        <v>121</v>
      </c>
      <c r="D77" s="40" t="s">
        <v>32</v>
      </c>
      <c r="E77" s="41">
        <v>4</v>
      </c>
      <c r="F77" s="43"/>
      <c r="G77" s="44">
        <f>E77*F77</f>
        <v>0</v>
      </c>
      <c r="H77" s="45"/>
      <c r="I77" s="44">
        <f>E77*H77</f>
        <v>0</v>
      </c>
      <c r="J77" s="46">
        <v>0</v>
      </c>
      <c r="K77" s="47">
        <f>E77*J77</f>
        <v>0</v>
      </c>
    </row>
    <row r="78" spans="1:11" s="1" customFormat="1" ht="19.2" x14ac:dyDescent="0.2">
      <c r="A78" s="36">
        <f>A77+1</f>
        <v>20</v>
      </c>
      <c r="B78" s="38" t="s">
        <v>122</v>
      </c>
      <c r="C78" s="39" t="s">
        <v>123</v>
      </c>
      <c r="D78" s="40" t="s">
        <v>42</v>
      </c>
      <c r="E78" s="41">
        <v>4</v>
      </c>
      <c r="F78" s="43"/>
      <c r="G78" s="44">
        <f>E78*F78</f>
        <v>0</v>
      </c>
      <c r="H78" s="45"/>
      <c r="I78" s="44">
        <f>E78*H78</f>
        <v>0</v>
      </c>
      <c r="J78" s="46">
        <v>4.5201008000000001E-2</v>
      </c>
      <c r="K78" s="47">
        <f>E78*J78</f>
        <v>0.180804032</v>
      </c>
    </row>
    <row r="79" spans="1:11" s="1" customFormat="1" ht="9.6" x14ac:dyDescent="0.2">
      <c r="A79" s="36">
        <f>A78+1</f>
        <v>21</v>
      </c>
      <c r="B79" s="38" t="s">
        <v>124</v>
      </c>
      <c r="C79" s="39" t="s">
        <v>125</v>
      </c>
      <c r="D79" s="40" t="s">
        <v>42</v>
      </c>
      <c r="E79" s="41">
        <v>3</v>
      </c>
      <c r="F79" s="43"/>
      <c r="G79" s="44">
        <f>E79*F79</f>
        <v>0</v>
      </c>
      <c r="H79" s="45"/>
      <c r="I79" s="44">
        <f>E79*H79</f>
        <v>0</v>
      </c>
      <c r="J79" s="46">
        <v>4.5250743999999996E-2</v>
      </c>
      <c r="K79" s="47">
        <f>E79*J79</f>
        <v>0.13575223199999997</v>
      </c>
    </row>
    <row r="80" spans="1:11" s="1" customFormat="1" ht="9.6" x14ac:dyDescent="0.2">
      <c r="A80" s="36">
        <f>A79+1</f>
        <v>22</v>
      </c>
      <c r="B80" s="38" t="s">
        <v>126</v>
      </c>
      <c r="C80" s="39" t="s">
        <v>127</v>
      </c>
      <c r="D80" s="40" t="s">
        <v>42</v>
      </c>
      <c r="E80" s="75">
        <v>17.440000000000001</v>
      </c>
      <c r="F80" s="43"/>
      <c r="G80" s="44">
        <f>E80*F80</f>
        <v>0</v>
      </c>
      <c r="H80" s="45"/>
      <c r="I80" s="44">
        <f>E80*H80</f>
        <v>0</v>
      </c>
      <c r="J80" s="46">
        <v>6.8000000000000005E-2</v>
      </c>
      <c r="K80" s="47">
        <f>E80*J80</f>
        <v>1.1859200000000001</v>
      </c>
    </row>
    <row r="81" spans="1:11" s="1" customFormat="1" ht="9.6" x14ac:dyDescent="0.2">
      <c r="A81" s="4"/>
      <c r="B81" s="78" t="s">
        <v>43</v>
      </c>
      <c r="C81" s="79" t="s">
        <v>128</v>
      </c>
      <c r="D81" s="76"/>
      <c r="E81" s="76"/>
      <c r="F81" s="4"/>
      <c r="G81" s="76"/>
      <c r="H81" s="76"/>
      <c r="I81" s="76"/>
      <c r="J81" s="76"/>
      <c r="K81" s="77"/>
    </row>
    <row r="82" spans="1:11" s="1" customFormat="1" ht="9.6" x14ac:dyDescent="0.2">
      <c r="A82" s="35"/>
      <c r="B82" s="38"/>
      <c r="C82" s="39" t="s">
        <v>50</v>
      </c>
      <c r="D82" s="40" t="s">
        <v>46</v>
      </c>
      <c r="E82" s="75">
        <v>8.7200000000000006</v>
      </c>
      <c r="F82" s="35"/>
      <c r="G82" s="42"/>
      <c r="H82" s="37"/>
      <c r="I82" s="42"/>
      <c r="J82" s="37"/>
      <c r="K82" s="80"/>
    </row>
    <row r="83" spans="1:11" s="1" customFormat="1" ht="9.6" x14ac:dyDescent="0.2">
      <c r="A83" s="4"/>
      <c r="B83" s="78" t="s">
        <v>43</v>
      </c>
      <c r="C83" s="79" t="s">
        <v>129</v>
      </c>
      <c r="D83" s="76"/>
      <c r="E83" s="76"/>
      <c r="F83" s="4"/>
      <c r="G83" s="76"/>
      <c r="H83" s="76"/>
      <c r="I83" s="76"/>
      <c r="J83" s="76"/>
      <c r="K83" s="77"/>
    </row>
    <row r="84" spans="1:11" s="1" customFormat="1" ht="9.6" x14ac:dyDescent="0.2">
      <c r="A84" s="35"/>
      <c r="B84" s="38"/>
      <c r="C84" s="39" t="s">
        <v>130</v>
      </c>
      <c r="D84" s="40" t="s">
        <v>46</v>
      </c>
      <c r="E84" s="75">
        <v>2.72</v>
      </c>
      <c r="F84" s="35"/>
      <c r="G84" s="42"/>
      <c r="H84" s="37"/>
      <c r="I84" s="42"/>
      <c r="J84" s="37"/>
      <c r="K84" s="80"/>
    </row>
    <row r="85" spans="1:11" s="1" customFormat="1" ht="9.6" x14ac:dyDescent="0.2">
      <c r="A85" s="4"/>
      <c r="B85" s="78" t="s">
        <v>43</v>
      </c>
      <c r="C85" s="79" t="s">
        <v>131</v>
      </c>
      <c r="D85" s="76"/>
      <c r="E85" s="76"/>
      <c r="F85" s="4"/>
      <c r="G85" s="76"/>
      <c r="H85" s="76"/>
      <c r="I85" s="76"/>
      <c r="J85" s="76"/>
      <c r="K85" s="77"/>
    </row>
    <row r="86" spans="1:11" s="1" customFormat="1" ht="9.6" x14ac:dyDescent="0.2">
      <c r="A86" s="35"/>
      <c r="B86" s="38"/>
      <c r="C86" s="39" t="s">
        <v>132</v>
      </c>
      <c r="D86" s="40" t="s">
        <v>46</v>
      </c>
      <c r="E86" s="75">
        <v>6</v>
      </c>
      <c r="F86" s="35"/>
      <c r="G86" s="42"/>
      <c r="H86" s="37"/>
      <c r="I86" s="42"/>
      <c r="J86" s="37"/>
      <c r="K86" s="80"/>
    </row>
    <row r="87" spans="1:11" s="1" customFormat="1" ht="9.6" x14ac:dyDescent="0.2">
      <c r="A87" s="4"/>
      <c r="B87" s="78" t="s">
        <v>43</v>
      </c>
      <c r="C87" s="79" t="s">
        <v>133</v>
      </c>
      <c r="D87" s="76"/>
      <c r="E87" s="76"/>
      <c r="F87" s="4"/>
      <c r="G87" s="76"/>
      <c r="H87" s="76"/>
      <c r="I87" s="76"/>
      <c r="J87" s="76"/>
      <c r="K87" s="77"/>
    </row>
    <row r="88" spans="1:11" s="1" customFormat="1" ht="19.2" x14ac:dyDescent="0.2">
      <c r="A88" s="36">
        <f>A80+1</f>
        <v>23</v>
      </c>
      <c r="B88" s="38" t="s">
        <v>134</v>
      </c>
      <c r="C88" s="39" t="s">
        <v>135</v>
      </c>
      <c r="D88" s="40" t="s">
        <v>42</v>
      </c>
      <c r="E88" s="75">
        <v>11.100000000000001</v>
      </c>
      <c r="F88" s="43"/>
      <c r="G88" s="44">
        <f>E88*F88</f>
        <v>0</v>
      </c>
      <c r="H88" s="45"/>
      <c r="I88" s="44">
        <f>E88*H88</f>
        <v>0</v>
      </c>
      <c r="J88" s="46">
        <v>4.5999999999999999E-2</v>
      </c>
      <c r="K88" s="47">
        <f>E88*J88</f>
        <v>0.51060000000000005</v>
      </c>
    </row>
    <row r="89" spans="1:11" s="1" customFormat="1" ht="9.6" x14ac:dyDescent="0.2">
      <c r="A89" s="4"/>
      <c r="B89" s="78" t="s">
        <v>43</v>
      </c>
      <c r="C89" s="79" t="s">
        <v>136</v>
      </c>
      <c r="D89" s="76"/>
      <c r="E89" s="76"/>
      <c r="F89" s="4"/>
      <c r="G89" s="76"/>
      <c r="H89" s="76"/>
      <c r="I89" s="76"/>
      <c r="J89" s="76"/>
      <c r="K89" s="77"/>
    </row>
    <row r="90" spans="1:11" s="1" customFormat="1" ht="9.6" x14ac:dyDescent="0.2">
      <c r="A90" s="35"/>
      <c r="B90" s="38"/>
      <c r="C90" s="39" t="s">
        <v>137</v>
      </c>
      <c r="D90" s="40" t="s">
        <v>46</v>
      </c>
      <c r="E90" s="45">
        <v>1.3</v>
      </c>
      <c r="F90" s="35"/>
      <c r="G90" s="42"/>
      <c r="H90" s="37"/>
      <c r="I90" s="42"/>
      <c r="J90" s="37"/>
      <c r="K90" s="80"/>
    </row>
    <row r="91" spans="1:11" s="1" customFormat="1" ht="9.6" x14ac:dyDescent="0.2">
      <c r="A91" s="35"/>
      <c r="B91" s="38"/>
      <c r="C91" s="39" t="s">
        <v>138</v>
      </c>
      <c r="D91" s="40" t="s">
        <v>46</v>
      </c>
      <c r="E91" s="75">
        <v>7.65</v>
      </c>
      <c r="F91" s="35"/>
      <c r="G91" s="42"/>
      <c r="H91" s="37"/>
      <c r="I91" s="42"/>
      <c r="J91" s="37"/>
      <c r="K91" s="80"/>
    </row>
    <row r="92" spans="1:11" s="1" customFormat="1" ht="9.6" x14ac:dyDescent="0.2">
      <c r="A92" s="35"/>
      <c r="B92" s="38"/>
      <c r="C92" s="39" t="s">
        <v>139</v>
      </c>
      <c r="D92" s="40" t="s">
        <v>46</v>
      </c>
      <c r="E92" s="75">
        <v>2.15</v>
      </c>
      <c r="F92" s="35"/>
      <c r="G92" s="42"/>
      <c r="H92" s="37"/>
      <c r="I92" s="42"/>
      <c r="J92" s="37"/>
      <c r="K92" s="80"/>
    </row>
    <row r="93" spans="1:11" s="1" customFormat="1" ht="9.6" x14ac:dyDescent="0.2">
      <c r="A93" s="36">
        <f>A88+1</f>
        <v>24</v>
      </c>
      <c r="B93" s="38" t="s">
        <v>140</v>
      </c>
      <c r="C93" s="39" t="s">
        <v>141</v>
      </c>
      <c r="D93" s="40" t="s">
        <v>100</v>
      </c>
      <c r="E93" s="75">
        <v>4.3600000000000003</v>
      </c>
      <c r="F93" s="43"/>
      <c r="G93" s="44">
        <f>E93*F93</f>
        <v>0</v>
      </c>
      <c r="H93" s="45"/>
      <c r="I93" s="44">
        <f>E93*H93</f>
        <v>0</v>
      </c>
      <c r="J93" s="46">
        <v>0</v>
      </c>
      <c r="K93" s="47">
        <f>E93*J93</f>
        <v>0</v>
      </c>
    </row>
    <row r="94" spans="1:11" s="1" customFormat="1" ht="9.6" x14ac:dyDescent="0.2">
      <c r="A94" s="36">
        <f>A93+1</f>
        <v>25</v>
      </c>
      <c r="B94" s="38" t="s">
        <v>142</v>
      </c>
      <c r="C94" s="39" t="s">
        <v>143</v>
      </c>
      <c r="D94" s="40" t="s">
        <v>100</v>
      </c>
      <c r="E94" s="75">
        <v>4.3600000000000003</v>
      </c>
      <c r="F94" s="43"/>
      <c r="G94" s="44">
        <f>E94*F94</f>
        <v>0</v>
      </c>
      <c r="H94" s="45"/>
      <c r="I94" s="44">
        <f>E94*H94</f>
        <v>0</v>
      </c>
      <c r="J94" s="46">
        <v>0</v>
      </c>
      <c r="K94" s="47">
        <f>E94*J94</f>
        <v>0</v>
      </c>
    </row>
    <row r="95" spans="1:11" s="1" customFormat="1" ht="9.6" x14ac:dyDescent="0.2">
      <c r="A95" s="36">
        <f>A94+1</f>
        <v>26</v>
      </c>
      <c r="B95" s="38" t="s">
        <v>144</v>
      </c>
      <c r="C95" s="39" t="s">
        <v>145</v>
      </c>
      <c r="D95" s="40" t="s">
        <v>100</v>
      </c>
      <c r="E95" s="75">
        <v>4.3600000000000003</v>
      </c>
      <c r="F95" s="43"/>
      <c r="G95" s="44">
        <f>E95*F95</f>
        <v>0</v>
      </c>
      <c r="H95" s="45"/>
      <c r="I95" s="44">
        <f>E95*H95</f>
        <v>0</v>
      </c>
      <c r="J95" s="46">
        <v>0</v>
      </c>
      <c r="K95" s="47">
        <f>E95*J95</f>
        <v>0</v>
      </c>
    </row>
    <row r="96" spans="1:11" s="1" customFormat="1" ht="9.6" x14ac:dyDescent="0.2">
      <c r="A96" s="36">
        <f>A95+1</f>
        <v>27</v>
      </c>
      <c r="B96" s="38" t="s">
        <v>146</v>
      </c>
      <c r="C96" s="39" t="s">
        <v>147</v>
      </c>
      <c r="D96" s="40" t="s">
        <v>100</v>
      </c>
      <c r="E96" s="46">
        <v>65.400000000000006</v>
      </c>
      <c r="F96" s="43"/>
      <c r="G96" s="44">
        <f>E96*F96</f>
        <v>0</v>
      </c>
      <c r="H96" s="45"/>
      <c r="I96" s="44">
        <f>E96*H96</f>
        <v>0</v>
      </c>
      <c r="J96" s="46">
        <v>0</v>
      </c>
      <c r="K96" s="47">
        <f>E96*J96</f>
        <v>0</v>
      </c>
    </row>
    <row r="97" spans="1:11" s="1" customFormat="1" ht="9.6" x14ac:dyDescent="0.2">
      <c r="A97" s="4"/>
      <c r="B97" s="78" t="s">
        <v>43</v>
      </c>
      <c r="C97" s="79" t="s">
        <v>148</v>
      </c>
      <c r="D97" s="76"/>
      <c r="E97" s="76"/>
      <c r="F97" s="4"/>
      <c r="G97" s="76"/>
      <c r="H97" s="76"/>
      <c r="I97" s="76"/>
      <c r="J97" s="76"/>
      <c r="K97" s="77"/>
    </row>
    <row r="98" spans="1:11" s="1" customFormat="1" ht="9.6" x14ac:dyDescent="0.2">
      <c r="A98" s="36">
        <f>A96+1</f>
        <v>28</v>
      </c>
      <c r="B98" s="38" t="s">
        <v>149</v>
      </c>
      <c r="C98" s="39" t="s">
        <v>150</v>
      </c>
      <c r="D98" s="40" t="s">
        <v>100</v>
      </c>
      <c r="E98" s="75">
        <v>4.3600000000000003</v>
      </c>
      <c r="F98" s="43"/>
      <c r="G98" s="44">
        <f t="shared" ref="G98:G103" si="0">E98*F98</f>
        <v>0</v>
      </c>
      <c r="H98" s="45"/>
      <c r="I98" s="44">
        <f t="shared" ref="I98:I103" si="1">E98*H98</f>
        <v>0</v>
      </c>
      <c r="J98" s="46">
        <v>0</v>
      </c>
      <c r="K98" s="47">
        <f t="shared" ref="K98:K103" si="2">E98*J98</f>
        <v>0</v>
      </c>
    </row>
    <row r="99" spans="1:11" s="1" customFormat="1" ht="9.6" x14ac:dyDescent="0.2">
      <c r="A99" s="36">
        <f>A98+1</f>
        <v>29</v>
      </c>
      <c r="B99" s="38" t="s">
        <v>151</v>
      </c>
      <c r="C99" s="39" t="s">
        <v>152</v>
      </c>
      <c r="D99" s="40" t="s">
        <v>100</v>
      </c>
      <c r="E99" s="75">
        <v>4.3600000000000003</v>
      </c>
      <c r="F99" s="43"/>
      <c r="G99" s="44">
        <f t="shared" si="0"/>
        <v>0</v>
      </c>
      <c r="H99" s="45"/>
      <c r="I99" s="44">
        <f t="shared" si="1"/>
        <v>0</v>
      </c>
      <c r="J99" s="46">
        <v>0</v>
      </c>
      <c r="K99" s="47">
        <f t="shared" si="2"/>
        <v>0</v>
      </c>
    </row>
    <row r="100" spans="1:11" s="1" customFormat="1" ht="9.6" x14ac:dyDescent="0.2">
      <c r="A100" s="36">
        <f>A99+1</f>
        <v>30</v>
      </c>
      <c r="B100" s="38" t="s">
        <v>124</v>
      </c>
      <c r="C100" s="39" t="s">
        <v>125</v>
      </c>
      <c r="D100" s="40" t="s">
        <v>32</v>
      </c>
      <c r="E100" s="41">
        <v>3</v>
      </c>
      <c r="F100" s="43"/>
      <c r="G100" s="44">
        <f t="shared" si="0"/>
        <v>0</v>
      </c>
      <c r="H100" s="45"/>
      <c r="I100" s="44">
        <f t="shared" si="1"/>
        <v>0</v>
      </c>
      <c r="J100" s="46">
        <v>4.5250743999999996E-2</v>
      </c>
      <c r="K100" s="47">
        <f t="shared" si="2"/>
        <v>0.13575223199999997</v>
      </c>
    </row>
    <row r="101" spans="1:11" s="1" customFormat="1" ht="9.6" x14ac:dyDescent="0.2">
      <c r="A101" s="36">
        <f>A100+1</f>
        <v>31</v>
      </c>
      <c r="B101" s="38" t="s">
        <v>153</v>
      </c>
      <c r="C101" s="39" t="s">
        <v>154</v>
      </c>
      <c r="D101" s="40" t="s">
        <v>155</v>
      </c>
      <c r="E101" s="45">
        <v>2.4</v>
      </c>
      <c r="F101" s="43"/>
      <c r="G101" s="44">
        <f t="shared" si="0"/>
        <v>0</v>
      </c>
      <c r="H101" s="45"/>
      <c r="I101" s="44">
        <f t="shared" si="1"/>
        <v>0</v>
      </c>
      <c r="J101" s="46">
        <v>4.4667600000000002E-2</v>
      </c>
      <c r="K101" s="47">
        <f t="shared" si="2"/>
        <v>0.10720224</v>
      </c>
    </row>
    <row r="102" spans="1:11" s="1" customFormat="1" ht="9.6" x14ac:dyDescent="0.2">
      <c r="A102" s="36">
        <f>A101+1</f>
        <v>32</v>
      </c>
      <c r="B102" s="38" t="s">
        <v>156</v>
      </c>
      <c r="C102" s="39" t="s">
        <v>157</v>
      </c>
      <c r="D102" s="40" t="s">
        <v>100</v>
      </c>
      <c r="E102" s="75">
        <v>4.3600000000000003</v>
      </c>
      <c r="F102" s="43"/>
      <c r="G102" s="44">
        <f t="shared" si="0"/>
        <v>0</v>
      </c>
      <c r="H102" s="45"/>
      <c r="I102" s="44">
        <f t="shared" si="1"/>
        <v>0</v>
      </c>
      <c r="J102" s="46">
        <v>0</v>
      </c>
      <c r="K102" s="47">
        <f t="shared" si="2"/>
        <v>0</v>
      </c>
    </row>
    <row r="103" spans="1:11" s="1" customFormat="1" ht="9.6" x14ac:dyDescent="0.2">
      <c r="A103" s="36">
        <f>A102+1</f>
        <v>33</v>
      </c>
      <c r="B103" s="38" t="s">
        <v>158</v>
      </c>
      <c r="C103" s="39" t="s">
        <v>159</v>
      </c>
      <c r="D103" s="40" t="s">
        <v>100</v>
      </c>
      <c r="E103" s="46">
        <v>17.440000000000001</v>
      </c>
      <c r="F103" s="43"/>
      <c r="G103" s="44">
        <f t="shared" si="0"/>
        <v>0</v>
      </c>
      <c r="H103" s="45"/>
      <c r="I103" s="44">
        <f t="shared" si="1"/>
        <v>0</v>
      </c>
      <c r="J103" s="46">
        <v>0</v>
      </c>
      <c r="K103" s="47">
        <f t="shared" si="2"/>
        <v>0</v>
      </c>
    </row>
    <row r="104" spans="1:11" s="1" customFormat="1" ht="9.6" x14ac:dyDescent="0.2">
      <c r="A104" s="4"/>
      <c r="B104" s="78" t="s">
        <v>43</v>
      </c>
      <c r="C104" s="79" t="s">
        <v>160</v>
      </c>
      <c r="D104" s="76"/>
      <c r="E104" s="76"/>
      <c r="F104" s="4"/>
      <c r="G104" s="76"/>
      <c r="H104" s="76"/>
      <c r="I104" s="76"/>
      <c r="J104" s="76"/>
      <c r="K104" s="77"/>
    </row>
    <row r="105" spans="1:11" s="1" customFormat="1" ht="9.6" x14ac:dyDescent="0.2">
      <c r="A105" s="36">
        <f>A103+1</f>
        <v>34</v>
      </c>
      <c r="B105" s="38" t="s">
        <v>161</v>
      </c>
      <c r="C105" s="39" t="s">
        <v>162</v>
      </c>
      <c r="D105" s="40" t="s">
        <v>42</v>
      </c>
      <c r="E105" s="75">
        <v>29.74</v>
      </c>
      <c r="F105" s="43"/>
      <c r="G105" s="44">
        <f>E105*F105</f>
        <v>0</v>
      </c>
      <c r="H105" s="45"/>
      <c r="I105" s="44">
        <f>E105*H105</f>
        <v>0</v>
      </c>
      <c r="J105" s="46">
        <v>0.05</v>
      </c>
      <c r="K105" s="47">
        <f>E105*J105</f>
        <v>1.4870000000000001</v>
      </c>
    </row>
    <row r="106" spans="1:11" s="1" customFormat="1" ht="9.6" x14ac:dyDescent="0.2">
      <c r="A106" s="35"/>
      <c r="B106" s="38"/>
      <c r="C106" s="39" t="s">
        <v>163</v>
      </c>
      <c r="D106" s="40" t="s">
        <v>46</v>
      </c>
      <c r="E106" s="75">
        <v>29.74</v>
      </c>
      <c r="F106" s="35"/>
      <c r="G106" s="42"/>
      <c r="H106" s="37"/>
      <c r="I106" s="42"/>
      <c r="J106" s="37"/>
      <c r="K106" s="80"/>
    </row>
    <row r="107" spans="1:11" s="18" customFormat="1" ht="10.199999999999999" x14ac:dyDescent="0.2">
      <c r="A107" s="66"/>
      <c r="B107" s="67">
        <v>96</v>
      </c>
      <c r="C107" s="68" t="s">
        <v>164</v>
      </c>
      <c r="D107" s="69"/>
      <c r="E107" s="69"/>
      <c r="F107" s="70"/>
      <c r="G107" s="71">
        <f>SUM(G77:G106)</f>
        <v>0</v>
      </c>
      <c r="H107" s="72"/>
      <c r="I107" s="73">
        <f>SUM(I77:I106)</f>
        <v>0</v>
      </c>
      <c r="J107" s="72"/>
      <c r="K107" s="74">
        <f>SUM(K77:K106)</f>
        <v>3.7430307360000001</v>
      </c>
    </row>
    <row r="108" spans="1:11" s="18" customFormat="1" ht="10.199999999999999" x14ac:dyDescent="0.2">
      <c r="A108" s="28"/>
      <c r="B108" s="29" t="s">
        <v>165</v>
      </c>
      <c r="C108" s="30" t="s">
        <v>166</v>
      </c>
      <c r="D108" s="27"/>
      <c r="E108" s="27"/>
      <c r="F108" s="31"/>
      <c r="G108" s="32"/>
      <c r="H108" s="33"/>
      <c r="I108" s="26"/>
      <c r="J108" s="33"/>
      <c r="K108" s="34"/>
    </row>
    <row r="109" spans="1:11" s="1" customFormat="1" ht="9.6" x14ac:dyDescent="0.2">
      <c r="A109" s="36">
        <f>A105+1</f>
        <v>35</v>
      </c>
      <c r="B109" s="38" t="s">
        <v>167</v>
      </c>
      <c r="C109" s="39" t="s">
        <v>168</v>
      </c>
      <c r="D109" s="40" t="s">
        <v>100</v>
      </c>
      <c r="E109" s="46">
        <v>20.456</v>
      </c>
      <c r="F109" s="43"/>
      <c r="G109" s="44">
        <f>E109*F109</f>
        <v>0</v>
      </c>
      <c r="H109" s="45"/>
      <c r="I109" s="44">
        <f>E109*H109</f>
        <v>0</v>
      </c>
      <c r="J109" s="46">
        <v>0</v>
      </c>
      <c r="K109" s="47">
        <f>E109*J109</f>
        <v>0</v>
      </c>
    </row>
    <row r="110" spans="1:11" s="1" customFormat="1" ht="19.2" x14ac:dyDescent="0.2">
      <c r="A110" s="4"/>
      <c r="B110" s="78" t="s">
        <v>43</v>
      </c>
      <c r="C110" s="79" t="s">
        <v>169</v>
      </c>
      <c r="D110" s="76"/>
      <c r="E110" s="76"/>
      <c r="F110" s="4"/>
      <c r="G110" s="76"/>
      <c r="H110" s="76"/>
      <c r="I110" s="76"/>
      <c r="J110" s="76"/>
      <c r="K110" s="77"/>
    </row>
    <row r="111" spans="1:11" s="18" customFormat="1" ht="10.8" thickBot="1" x14ac:dyDescent="0.25">
      <c r="A111" s="58"/>
      <c r="B111" s="60">
        <v>99</v>
      </c>
      <c r="C111" s="61" t="s">
        <v>170</v>
      </c>
      <c r="D111" s="59"/>
      <c r="E111" s="59"/>
      <c r="F111" s="62"/>
      <c r="G111" s="64">
        <f>SUM(G109:G110)</f>
        <v>0</v>
      </c>
      <c r="H111" s="63"/>
      <c r="I111" s="81">
        <f>SUM(I109:I110)</f>
        <v>0</v>
      </c>
      <c r="J111" s="63"/>
      <c r="K111" s="65">
        <f>SUM(K109:K110)</f>
        <v>0</v>
      </c>
    </row>
    <row r="112" spans="1:11" ht="13.8" thickBot="1" x14ac:dyDescent="0.3">
      <c r="A112" s="82"/>
      <c r="B112" s="82"/>
      <c r="C112" s="82"/>
      <c r="D112" s="82"/>
      <c r="E112" s="82"/>
      <c r="F112" s="82"/>
      <c r="G112" s="82"/>
      <c r="H112" s="82"/>
      <c r="I112" s="82"/>
      <c r="J112" s="82"/>
      <c r="K112" s="82"/>
    </row>
    <row r="113" spans="1:11" s="1" customFormat="1" ht="9.75" customHeight="1" x14ac:dyDescent="0.25">
      <c r="A113" s="5" t="s">
        <v>3</v>
      </c>
      <c r="B113" s="226" t="s">
        <v>7</v>
      </c>
      <c r="C113" s="226" t="s">
        <v>9</v>
      </c>
      <c r="D113" s="226" t="s">
        <v>11</v>
      </c>
      <c r="E113" s="226" t="s">
        <v>13</v>
      </c>
      <c r="F113" s="230" t="s">
        <v>15</v>
      </c>
      <c r="G113" s="175"/>
      <c r="H113" s="175"/>
      <c r="I113" s="175"/>
      <c r="J113" s="226" t="s">
        <v>24</v>
      </c>
      <c r="K113" s="227"/>
    </row>
    <row r="114" spans="1:11" s="1" customFormat="1" ht="9.75" customHeight="1" x14ac:dyDescent="0.25">
      <c r="A114" s="6" t="s">
        <v>4</v>
      </c>
      <c r="B114" s="228"/>
      <c r="C114" s="228"/>
      <c r="D114" s="228"/>
      <c r="E114" s="228"/>
      <c r="F114" s="224" t="s">
        <v>16</v>
      </c>
      <c r="G114" s="130"/>
      <c r="H114" s="225" t="s">
        <v>21</v>
      </c>
      <c r="I114" s="130"/>
      <c r="J114" s="228"/>
      <c r="K114" s="229"/>
    </row>
    <row r="115" spans="1:11" s="1" customFormat="1" ht="9.75" customHeight="1" x14ac:dyDescent="0.2">
      <c r="A115" s="6" t="s">
        <v>5</v>
      </c>
      <c r="B115" s="228"/>
      <c r="C115" s="228"/>
      <c r="D115" s="228"/>
      <c r="E115" s="228"/>
      <c r="F115" s="9" t="s">
        <v>17</v>
      </c>
      <c r="G115" s="11" t="s">
        <v>19</v>
      </c>
      <c r="H115" s="13" t="s">
        <v>17</v>
      </c>
      <c r="I115" s="11" t="s">
        <v>19</v>
      </c>
      <c r="J115" s="13" t="s">
        <v>17</v>
      </c>
      <c r="K115" s="15" t="s">
        <v>19</v>
      </c>
    </row>
    <row r="116" spans="1:11" s="1" customFormat="1" ht="9.75" customHeight="1" thickBot="1" x14ac:dyDescent="0.25">
      <c r="A116" s="7" t="s">
        <v>6</v>
      </c>
      <c r="B116" s="8" t="s">
        <v>8</v>
      </c>
      <c r="C116" s="8" t="s">
        <v>10</v>
      </c>
      <c r="D116" s="8" t="s">
        <v>12</v>
      </c>
      <c r="E116" s="8" t="s">
        <v>14</v>
      </c>
      <c r="F116" s="10" t="s">
        <v>18</v>
      </c>
      <c r="G116" s="12" t="s">
        <v>20</v>
      </c>
      <c r="H116" s="14" t="s">
        <v>22</v>
      </c>
      <c r="I116" s="12" t="s">
        <v>23</v>
      </c>
      <c r="J116" s="14" t="s">
        <v>25</v>
      </c>
      <c r="K116" s="16" t="s">
        <v>26</v>
      </c>
    </row>
    <row r="117" spans="1:11" s="18" customFormat="1" ht="10.199999999999999" x14ac:dyDescent="0.2">
      <c r="A117" s="20"/>
      <c r="B117" s="19"/>
      <c r="C117" s="21" t="s">
        <v>171</v>
      </c>
      <c r="D117" s="19"/>
      <c r="E117" s="19"/>
      <c r="F117" s="22"/>
      <c r="G117" s="23"/>
      <c r="H117" s="24"/>
      <c r="J117" s="24"/>
      <c r="K117" s="25"/>
    </row>
    <row r="118" spans="1:11" s="18" customFormat="1" ht="10.199999999999999" x14ac:dyDescent="0.2">
      <c r="A118" s="28"/>
      <c r="B118" s="29" t="s">
        <v>172</v>
      </c>
      <c r="C118" s="30" t="s">
        <v>173</v>
      </c>
      <c r="D118" s="27"/>
      <c r="E118" s="27"/>
      <c r="F118" s="31"/>
      <c r="G118" s="32"/>
      <c r="H118" s="33"/>
      <c r="I118" s="26"/>
      <c r="J118" s="33"/>
      <c r="K118" s="34"/>
    </row>
    <row r="119" spans="1:11" s="1" customFormat="1" ht="19.2" x14ac:dyDescent="0.2">
      <c r="A119" s="36">
        <f>A109+1</f>
        <v>36</v>
      </c>
      <c r="B119" s="38" t="s">
        <v>174</v>
      </c>
      <c r="C119" s="39" t="s">
        <v>175</v>
      </c>
      <c r="D119" s="40" t="s">
        <v>42</v>
      </c>
      <c r="E119" s="75">
        <v>3.45</v>
      </c>
      <c r="F119" s="43"/>
      <c r="G119" s="44">
        <f>E119*F119</f>
        <v>0</v>
      </c>
      <c r="H119" s="45"/>
      <c r="I119" s="44">
        <f>E119*H119</f>
        <v>0</v>
      </c>
      <c r="J119" s="46">
        <v>3.9300000000000003E-3</v>
      </c>
      <c r="K119" s="47">
        <f>E119*J119</f>
        <v>1.3558500000000001E-2</v>
      </c>
    </row>
    <row r="120" spans="1:11" s="1" customFormat="1" ht="9.6" x14ac:dyDescent="0.2">
      <c r="A120" s="4"/>
      <c r="B120" s="78" t="s">
        <v>43</v>
      </c>
      <c r="C120" s="79" t="s">
        <v>176</v>
      </c>
      <c r="D120" s="76"/>
      <c r="E120" s="76"/>
      <c r="F120" s="4"/>
      <c r="G120" s="76"/>
      <c r="H120" s="76"/>
      <c r="I120" s="76"/>
      <c r="J120" s="76"/>
      <c r="K120" s="77"/>
    </row>
    <row r="121" spans="1:11" s="1" customFormat="1" ht="9.6" x14ac:dyDescent="0.2">
      <c r="A121" s="36">
        <f>A119+1</f>
        <v>37</v>
      </c>
      <c r="B121" s="38" t="s">
        <v>177</v>
      </c>
      <c r="C121" s="39" t="s">
        <v>178</v>
      </c>
      <c r="D121" s="40" t="s">
        <v>42</v>
      </c>
      <c r="E121" s="75">
        <v>3.45</v>
      </c>
      <c r="F121" s="43"/>
      <c r="G121" s="44">
        <f>E121*F121</f>
        <v>0</v>
      </c>
      <c r="H121" s="45"/>
      <c r="I121" s="44">
        <f>E121*H121</f>
        <v>0</v>
      </c>
      <c r="J121" s="46">
        <v>2.9999999999999997E-4</v>
      </c>
      <c r="K121" s="47">
        <f>E121*J121</f>
        <v>1.0349999999999999E-3</v>
      </c>
    </row>
    <row r="122" spans="1:11" s="1" customFormat="1" ht="9.6" x14ac:dyDescent="0.2">
      <c r="A122" s="36">
        <f>A121+1</f>
        <v>38</v>
      </c>
      <c r="B122" s="38" t="s">
        <v>179</v>
      </c>
      <c r="C122" s="39" t="s">
        <v>180</v>
      </c>
      <c r="D122" s="40" t="s">
        <v>155</v>
      </c>
      <c r="E122" s="45">
        <v>13.14</v>
      </c>
      <c r="F122" s="43"/>
      <c r="G122" s="44">
        <f>E122*F122</f>
        <v>0</v>
      </c>
      <c r="H122" s="45"/>
      <c r="I122" s="44">
        <f>E122*H122</f>
        <v>0</v>
      </c>
      <c r="J122" s="46">
        <v>2.1800000000000001E-4</v>
      </c>
      <c r="K122" s="47">
        <f>E122*J122</f>
        <v>2.8645200000000002E-3</v>
      </c>
    </row>
    <row r="123" spans="1:11" s="1" customFormat="1" ht="9.6" x14ac:dyDescent="0.2">
      <c r="A123" s="4"/>
      <c r="B123" s="78" t="s">
        <v>43</v>
      </c>
      <c r="C123" s="79" t="s">
        <v>181</v>
      </c>
      <c r="D123" s="76"/>
      <c r="E123" s="76"/>
      <c r="F123" s="4"/>
      <c r="G123" s="76"/>
      <c r="H123" s="76"/>
      <c r="I123" s="76"/>
      <c r="J123" s="76"/>
      <c r="K123" s="77"/>
    </row>
    <row r="124" spans="1:11" s="18" customFormat="1" ht="10.199999999999999" x14ac:dyDescent="0.2">
      <c r="A124" s="66"/>
      <c r="B124" s="67">
        <v>711</v>
      </c>
      <c r="C124" s="68" t="s">
        <v>182</v>
      </c>
      <c r="D124" s="69"/>
      <c r="E124" s="69"/>
      <c r="F124" s="70"/>
      <c r="G124" s="71">
        <f>SUM(G119:G123)</f>
        <v>0</v>
      </c>
      <c r="H124" s="72"/>
      <c r="I124" s="73">
        <f>SUM(I119:I123)</f>
        <v>0</v>
      </c>
      <c r="J124" s="72"/>
      <c r="K124" s="74">
        <f>SUM(K119:K123)</f>
        <v>1.7458020000000001E-2</v>
      </c>
    </row>
    <row r="125" spans="1:11" s="18" customFormat="1" ht="10.199999999999999" x14ac:dyDescent="0.2">
      <c r="A125" s="28"/>
      <c r="B125" s="29" t="s">
        <v>183</v>
      </c>
      <c r="C125" s="30" t="s">
        <v>184</v>
      </c>
      <c r="D125" s="27"/>
      <c r="E125" s="27"/>
      <c r="F125" s="31"/>
      <c r="G125" s="32"/>
      <c r="H125" s="33"/>
      <c r="I125" s="26"/>
      <c r="J125" s="33"/>
      <c r="K125" s="34"/>
    </row>
    <row r="126" spans="1:11" s="1" customFormat="1" ht="9.6" x14ac:dyDescent="0.2">
      <c r="A126" s="36">
        <f>A122+1</f>
        <v>39</v>
      </c>
      <c r="B126" s="38" t="s">
        <v>185</v>
      </c>
      <c r="C126" s="39" t="s">
        <v>186</v>
      </c>
      <c r="D126" s="40" t="s">
        <v>42</v>
      </c>
      <c r="E126" s="75">
        <v>38.200000000000003</v>
      </c>
      <c r="F126" s="43"/>
      <c r="G126" s="44">
        <f>E126*F126</f>
        <v>0</v>
      </c>
      <c r="H126" s="45"/>
      <c r="I126" s="44">
        <f>E126*H126</f>
        <v>0</v>
      </c>
      <c r="J126" s="46">
        <v>2.2000000000000001E-4</v>
      </c>
      <c r="K126" s="47">
        <f>E126*J126</f>
        <v>8.4040000000000017E-3</v>
      </c>
    </row>
    <row r="127" spans="1:11" s="1" customFormat="1" ht="9.6" x14ac:dyDescent="0.2">
      <c r="A127" s="4"/>
      <c r="B127" s="78" t="s">
        <v>43</v>
      </c>
      <c r="C127" s="79" t="s">
        <v>80</v>
      </c>
      <c r="D127" s="76"/>
      <c r="E127" s="76"/>
      <c r="F127" s="4"/>
      <c r="G127" s="76"/>
      <c r="H127" s="76"/>
      <c r="I127" s="76"/>
      <c r="J127" s="76"/>
      <c r="K127" s="77"/>
    </row>
    <row r="128" spans="1:11" s="1" customFormat="1" ht="9.6" x14ac:dyDescent="0.2">
      <c r="A128" s="35"/>
      <c r="B128" s="38"/>
      <c r="C128" s="39" t="s">
        <v>187</v>
      </c>
      <c r="D128" s="40" t="s">
        <v>46</v>
      </c>
      <c r="E128" s="45">
        <v>19.2</v>
      </c>
      <c r="F128" s="35"/>
      <c r="G128" s="42"/>
      <c r="H128" s="37"/>
      <c r="I128" s="42"/>
      <c r="J128" s="37"/>
      <c r="K128" s="80"/>
    </row>
    <row r="129" spans="1:11" s="1" customFormat="1" ht="9.6" x14ac:dyDescent="0.2">
      <c r="A129" s="35"/>
      <c r="B129" s="38"/>
      <c r="C129" s="39" t="s">
        <v>188</v>
      </c>
      <c r="D129" s="40" t="s">
        <v>46</v>
      </c>
      <c r="E129" s="41">
        <v>19</v>
      </c>
      <c r="F129" s="35"/>
      <c r="G129" s="42"/>
      <c r="H129" s="37"/>
      <c r="I129" s="42"/>
      <c r="J129" s="37"/>
      <c r="K129" s="80"/>
    </row>
    <row r="130" spans="1:11" s="1" customFormat="1" ht="9.6" x14ac:dyDescent="0.2">
      <c r="A130" s="48">
        <f>A126+1</f>
        <v>40</v>
      </c>
      <c r="B130" s="49" t="s">
        <v>189</v>
      </c>
      <c r="C130" s="50" t="s">
        <v>190</v>
      </c>
      <c r="D130" s="51" t="s">
        <v>42</v>
      </c>
      <c r="E130" s="83">
        <v>43.93</v>
      </c>
      <c r="F130" s="53"/>
      <c r="G130" s="54">
        <f>E130*F130</f>
        <v>0</v>
      </c>
      <c r="H130" s="55"/>
      <c r="I130" s="54">
        <f>E130*H130</f>
        <v>0</v>
      </c>
      <c r="J130" s="56">
        <v>1.34E-2</v>
      </c>
      <c r="K130" s="57">
        <f>E130*J130</f>
        <v>0.58866200000000002</v>
      </c>
    </row>
    <row r="131" spans="1:11" s="1" customFormat="1" ht="9.6" x14ac:dyDescent="0.2">
      <c r="A131" s="4"/>
      <c r="B131" s="78" t="s">
        <v>43</v>
      </c>
      <c r="C131" s="79" t="s">
        <v>191</v>
      </c>
      <c r="D131" s="76"/>
      <c r="E131" s="76"/>
      <c r="F131" s="4"/>
      <c r="G131" s="76"/>
      <c r="H131" s="76"/>
      <c r="I131" s="76"/>
      <c r="J131" s="76"/>
      <c r="K131" s="77"/>
    </row>
    <row r="132" spans="1:11" s="1" customFormat="1" ht="9.6" x14ac:dyDescent="0.2">
      <c r="A132" s="36">
        <f>A130+1</f>
        <v>41</v>
      </c>
      <c r="B132" s="38" t="s">
        <v>192</v>
      </c>
      <c r="C132" s="39" t="s">
        <v>193</v>
      </c>
      <c r="D132" s="40" t="s">
        <v>42</v>
      </c>
      <c r="E132" s="45">
        <v>38.200000000000003</v>
      </c>
      <c r="F132" s="43"/>
      <c r="G132" s="44">
        <f>E132*F132</f>
        <v>0</v>
      </c>
      <c r="H132" s="45"/>
      <c r="I132" s="44">
        <f>E132*H132</f>
        <v>0</v>
      </c>
      <c r="J132" s="46">
        <v>4.3870239999999998E-3</v>
      </c>
      <c r="K132" s="47">
        <f>E132*J132</f>
        <v>0.16758431679999999</v>
      </c>
    </row>
    <row r="133" spans="1:11" s="1" customFormat="1" ht="9.6" x14ac:dyDescent="0.2">
      <c r="A133" s="36">
        <f>A132+1</f>
        <v>42</v>
      </c>
      <c r="B133" s="38" t="s">
        <v>194</v>
      </c>
      <c r="C133" s="39" t="s">
        <v>195</v>
      </c>
      <c r="D133" s="40" t="s">
        <v>42</v>
      </c>
      <c r="E133" s="45">
        <v>38.200000000000003</v>
      </c>
      <c r="F133" s="43"/>
      <c r="G133" s="44">
        <f>E133*F133</f>
        <v>0</v>
      </c>
      <c r="H133" s="45"/>
      <c r="I133" s="44">
        <f>E133*H133</f>
        <v>0</v>
      </c>
      <c r="J133" s="46">
        <v>2.5920000000000001E-3</v>
      </c>
      <c r="K133" s="47">
        <f>E133*J133</f>
        <v>9.9014400000000016E-2</v>
      </c>
    </row>
    <row r="134" spans="1:11" s="1" customFormat="1" ht="9.6" x14ac:dyDescent="0.2">
      <c r="A134" s="36">
        <f>A133+1</f>
        <v>43</v>
      </c>
      <c r="B134" s="38" t="s">
        <v>194</v>
      </c>
      <c r="C134" s="39" t="s">
        <v>195</v>
      </c>
      <c r="D134" s="40" t="s">
        <v>42</v>
      </c>
      <c r="E134" s="75">
        <v>45.84</v>
      </c>
      <c r="F134" s="43"/>
      <c r="G134" s="44">
        <f>E134*F134</f>
        <v>0</v>
      </c>
      <c r="H134" s="45"/>
      <c r="I134" s="44">
        <f>E134*H134</f>
        <v>0</v>
      </c>
      <c r="J134" s="46">
        <v>2.5920000000000001E-3</v>
      </c>
      <c r="K134" s="47">
        <f>E134*J134</f>
        <v>0.11881728000000001</v>
      </c>
    </row>
    <row r="135" spans="1:11" s="1" customFormat="1" ht="9.6" x14ac:dyDescent="0.2">
      <c r="A135" s="4"/>
      <c r="B135" s="78" t="s">
        <v>43</v>
      </c>
      <c r="C135" s="79" t="s">
        <v>196</v>
      </c>
      <c r="D135" s="76"/>
      <c r="E135" s="76"/>
      <c r="F135" s="4"/>
      <c r="G135" s="76"/>
      <c r="H135" s="76"/>
      <c r="I135" s="76"/>
      <c r="J135" s="76"/>
      <c r="K135" s="77"/>
    </row>
    <row r="136" spans="1:11" s="18" customFormat="1" ht="10.199999999999999" x14ac:dyDescent="0.2">
      <c r="A136" s="66"/>
      <c r="B136" s="67">
        <v>762</v>
      </c>
      <c r="C136" s="68" t="s">
        <v>197</v>
      </c>
      <c r="D136" s="69"/>
      <c r="E136" s="69"/>
      <c r="F136" s="70"/>
      <c r="G136" s="71">
        <f>SUM(G126:G135)</f>
        <v>0</v>
      </c>
      <c r="H136" s="72"/>
      <c r="I136" s="73">
        <f>SUM(I126:I135)</f>
        <v>0</v>
      </c>
      <c r="J136" s="72"/>
      <c r="K136" s="74">
        <f>SUM(K126:K135)</f>
        <v>0.98248199680000003</v>
      </c>
    </row>
    <row r="137" spans="1:11" s="18" customFormat="1" ht="10.199999999999999" x14ac:dyDescent="0.2">
      <c r="A137" s="28"/>
      <c r="B137" s="29" t="s">
        <v>198</v>
      </c>
      <c r="C137" s="30" t="s">
        <v>199</v>
      </c>
      <c r="D137" s="27"/>
      <c r="E137" s="27"/>
      <c r="F137" s="31"/>
      <c r="G137" s="32"/>
      <c r="H137" s="33"/>
      <c r="I137" s="26"/>
      <c r="J137" s="33"/>
      <c r="K137" s="34"/>
    </row>
    <row r="138" spans="1:11" s="1" customFormat="1" ht="9.6" x14ac:dyDescent="0.2">
      <c r="A138" s="36">
        <f>A134+1</f>
        <v>44</v>
      </c>
      <c r="B138" s="38" t="s">
        <v>200</v>
      </c>
      <c r="C138" s="39" t="s">
        <v>201</v>
      </c>
      <c r="D138" s="40" t="s">
        <v>42</v>
      </c>
      <c r="E138" s="75">
        <v>11.100000000000001</v>
      </c>
      <c r="F138" s="43"/>
      <c r="G138" s="44">
        <f>E138*F138</f>
        <v>0</v>
      </c>
      <c r="H138" s="45"/>
      <c r="I138" s="44">
        <f>E138*H138</f>
        <v>0</v>
      </c>
      <c r="J138" s="46">
        <v>1.4292137999999999E-2</v>
      </c>
      <c r="K138" s="47">
        <f>E138*J138</f>
        <v>0.15864273180000002</v>
      </c>
    </row>
    <row r="139" spans="1:11" s="1" customFormat="1" ht="9.6" x14ac:dyDescent="0.2">
      <c r="A139" s="4"/>
      <c r="B139" s="78" t="s">
        <v>43</v>
      </c>
      <c r="C139" s="79" t="s">
        <v>202</v>
      </c>
      <c r="D139" s="76"/>
      <c r="E139" s="76"/>
      <c r="F139" s="4"/>
      <c r="G139" s="76"/>
      <c r="H139" s="76"/>
      <c r="I139" s="76"/>
      <c r="J139" s="76"/>
      <c r="K139" s="77"/>
    </row>
    <row r="140" spans="1:11" s="1" customFormat="1" ht="9.6" x14ac:dyDescent="0.2">
      <c r="A140" s="35"/>
      <c r="B140" s="38"/>
      <c r="C140" s="39" t="s">
        <v>203</v>
      </c>
      <c r="D140" s="40" t="s">
        <v>46</v>
      </c>
      <c r="E140" s="75">
        <v>7.65</v>
      </c>
      <c r="F140" s="35"/>
      <c r="G140" s="42"/>
      <c r="H140" s="37"/>
      <c r="I140" s="42"/>
      <c r="J140" s="37"/>
      <c r="K140" s="80"/>
    </row>
    <row r="141" spans="1:11" s="1" customFormat="1" ht="9.6" x14ac:dyDescent="0.2">
      <c r="A141" s="35"/>
      <c r="B141" s="38"/>
      <c r="C141" s="39" t="s">
        <v>89</v>
      </c>
      <c r="D141" s="40" t="s">
        <v>46</v>
      </c>
      <c r="E141" s="45">
        <v>1.3</v>
      </c>
      <c r="F141" s="35"/>
      <c r="G141" s="42"/>
      <c r="H141" s="37"/>
      <c r="I141" s="42"/>
      <c r="J141" s="37"/>
      <c r="K141" s="80"/>
    </row>
    <row r="142" spans="1:11" s="1" customFormat="1" ht="9.6" x14ac:dyDescent="0.2">
      <c r="A142" s="35"/>
      <c r="B142" s="38"/>
      <c r="C142" s="39" t="s">
        <v>204</v>
      </c>
      <c r="D142" s="40" t="s">
        <v>46</v>
      </c>
      <c r="E142" s="75">
        <v>2.15</v>
      </c>
      <c r="F142" s="35"/>
      <c r="G142" s="42"/>
      <c r="H142" s="37"/>
      <c r="I142" s="42"/>
      <c r="J142" s="37"/>
      <c r="K142" s="80"/>
    </row>
    <row r="143" spans="1:11" s="1" customFormat="1" ht="19.2" x14ac:dyDescent="0.2">
      <c r="A143" s="36">
        <f>A138+1</f>
        <v>45</v>
      </c>
      <c r="B143" s="38" t="s">
        <v>205</v>
      </c>
      <c r="C143" s="39" t="s">
        <v>206</v>
      </c>
      <c r="D143" s="40" t="s">
        <v>42</v>
      </c>
      <c r="E143" s="45">
        <v>19.2</v>
      </c>
      <c r="F143" s="43"/>
      <c r="G143" s="44">
        <f>E143*F143</f>
        <v>0</v>
      </c>
      <c r="H143" s="45"/>
      <c r="I143" s="44">
        <f>E143*H143</f>
        <v>0</v>
      </c>
      <c r="J143" s="46">
        <v>3.1704240000000002E-2</v>
      </c>
      <c r="K143" s="47">
        <f>E143*J143</f>
        <v>0.60872140799999996</v>
      </c>
    </row>
    <row r="144" spans="1:11" s="1" customFormat="1" ht="9.6" x14ac:dyDescent="0.2">
      <c r="A144" s="36">
        <f>A143+1</f>
        <v>46</v>
      </c>
      <c r="B144" s="38" t="s">
        <v>207</v>
      </c>
      <c r="C144" s="39" t="s">
        <v>208</v>
      </c>
      <c r="D144" s="40" t="s">
        <v>42</v>
      </c>
      <c r="E144" s="45">
        <v>11.1</v>
      </c>
      <c r="F144" s="43"/>
      <c r="G144" s="44">
        <f>E144*F144</f>
        <v>0</v>
      </c>
      <c r="H144" s="45"/>
      <c r="I144" s="44">
        <f>E144*H144</f>
        <v>0</v>
      </c>
      <c r="J144" s="46">
        <v>0</v>
      </c>
      <c r="K144" s="47">
        <f>E144*J144</f>
        <v>0</v>
      </c>
    </row>
    <row r="145" spans="1:11" s="1" customFormat="1" ht="9.6" x14ac:dyDescent="0.2">
      <c r="A145" s="36">
        <f>A144+1</f>
        <v>47</v>
      </c>
      <c r="B145" s="38" t="s">
        <v>209</v>
      </c>
      <c r="C145" s="39" t="s">
        <v>210</v>
      </c>
      <c r="D145" s="40" t="s">
        <v>42</v>
      </c>
      <c r="E145" s="75">
        <v>13.319999999999999</v>
      </c>
      <c r="F145" s="43"/>
      <c r="G145" s="44">
        <f>E145*F145</f>
        <v>0</v>
      </c>
      <c r="H145" s="45"/>
      <c r="I145" s="44">
        <f>E145*H145</f>
        <v>0</v>
      </c>
      <c r="J145" s="46">
        <v>1.5683016000000001E-2</v>
      </c>
      <c r="K145" s="47">
        <f>E145*J145</f>
        <v>0.20889777311999999</v>
      </c>
    </row>
    <row r="146" spans="1:11" s="1" customFormat="1" ht="9.6" x14ac:dyDescent="0.2">
      <c r="A146" s="4"/>
      <c r="B146" s="78" t="s">
        <v>43</v>
      </c>
      <c r="C146" s="79" t="s">
        <v>211</v>
      </c>
      <c r="D146" s="76"/>
      <c r="E146" s="76"/>
      <c r="F146" s="4"/>
      <c r="G146" s="76"/>
      <c r="H146" s="76"/>
      <c r="I146" s="76"/>
      <c r="J146" s="76"/>
      <c r="K146" s="77"/>
    </row>
    <row r="147" spans="1:11" s="18" customFormat="1" ht="10.199999999999999" x14ac:dyDescent="0.2">
      <c r="A147" s="66"/>
      <c r="B147" s="67">
        <v>763</v>
      </c>
      <c r="C147" s="68" t="s">
        <v>212</v>
      </c>
      <c r="D147" s="69"/>
      <c r="E147" s="69"/>
      <c r="F147" s="70"/>
      <c r="G147" s="71">
        <f>SUM(G138:G146)</f>
        <v>0</v>
      </c>
      <c r="H147" s="72"/>
      <c r="I147" s="73">
        <f>SUM(I138:I146)</f>
        <v>0</v>
      </c>
      <c r="J147" s="72"/>
      <c r="K147" s="74">
        <f>SUM(K138:K146)</f>
        <v>0.97626191291999997</v>
      </c>
    </row>
    <row r="148" spans="1:11" s="18" customFormat="1" ht="10.199999999999999" x14ac:dyDescent="0.2">
      <c r="A148" s="28"/>
      <c r="B148" s="29" t="s">
        <v>213</v>
      </c>
      <c r="C148" s="30" t="s">
        <v>214</v>
      </c>
      <c r="D148" s="27"/>
      <c r="E148" s="27"/>
      <c r="F148" s="31"/>
      <c r="G148" s="32"/>
      <c r="H148" s="33"/>
      <c r="I148" s="26"/>
      <c r="J148" s="33"/>
      <c r="K148" s="34"/>
    </row>
    <row r="149" spans="1:11" s="1" customFormat="1" ht="9.6" x14ac:dyDescent="0.2">
      <c r="A149" s="36">
        <f>A145+1</f>
        <v>48</v>
      </c>
      <c r="B149" s="38" t="s">
        <v>215</v>
      </c>
      <c r="C149" s="39" t="s">
        <v>216</v>
      </c>
      <c r="D149" s="40" t="s">
        <v>32</v>
      </c>
      <c r="E149" s="41">
        <v>4</v>
      </c>
      <c r="F149" s="43"/>
      <c r="G149" s="44">
        <f>E149*F149</f>
        <v>0</v>
      </c>
      <c r="H149" s="45"/>
      <c r="I149" s="44">
        <f>E149*H149</f>
        <v>0</v>
      </c>
      <c r="J149" s="46">
        <v>0</v>
      </c>
      <c r="K149" s="47">
        <f>E149*J149</f>
        <v>0</v>
      </c>
    </row>
    <row r="150" spans="1:11" s="1" customFormat="1" ht="9.6" x14ac:dyDescent="0.2">
      <c r="A150" s="48">
        <f>A149+1</f>
        <v>49</v>
      </c>
      <c r="B150" s="49" t="s">
        <v>217</v>
      </c>
      <c r="C150" s="50" t="s">
        <v>218</v>
      </c>
      <c r="D150" s="51" t="s">
        <v>32</v>
      </c>
      <c r="E150" s="52">
        <v>2</v>
      </c>
      <c r="F150" s="53"/>
      <c r="G150" s="54">
        <f>E150*F150</f>
        <v>0</v>
      </c>
      <c r="H150" s="55"/>
      <c r="I150" s="54">
        <f>E150*H150</f>
        <v>0</v>
      </c>
      <c r="J150" s="56">
        <v>1.7999999999999999E-2</v>
      </c>
      <c r="K150" s="57">
        <f>E150*J150</f>
        <v>3.5999999999999997E-2</v>
      </c>
    </row>
    <row r="151" spans="1:11" s="1" customFormat="1" ht="9.6" x14ac:dyDescent="0.2">
      <c r="A151" s="48">
        <f>A150+1</f>
        <v>50</v>
      </c>
      <c r="B151" s="49" t="s">
        <v>219</v>
      </c>
      <c r="C151" s="50" t="s">
        <v>220</v>
      </c>
      <c r="D151" s="51" t="s">
        <v>32</v>
      </c>
      <c r="E151" s="52">
        <v>2</v>
      </c>
      <c r="F151" s="53"/>
      <c r="G151" s="54">
        <f>E151*F151</f>
        <v>0</v>
      </c>
      <c r="H151" s="55"/>
      <c r="I151" s="54">
        <f>E151*H151</f>
        <v>0</v>
      </c>
      <c r="J151" s="56">
        <v>1.4E-2</v>
      </c>
      <c r="K151" s="57">
        <f>E151*J151</f>
        <v>2.8000000000000001E-2</v>
      </c>
    </row>
    <row r="152" spans="1:11" s="1" customFormat="1" ht="9.6" x14ac:dyDescent="0.2">
      <c r="A152" s="36">
        <f>A151+1</f>
        <v>51</v>
      </c>
      <c r="B152" s="38" t="s">
        <v>221</v>
      </c>
      <c r="C152" s="39" t="s">
        <v>222</v>
      </c>
      <c r="D152" s="40" t="s">
        <v>42</v>
      </c>
      <c r="E152" s="75">
        <v>5.25</v>
      </c>
      <c r="F152" s="43"/>
      <c r="G152" s="44">
        <f>E152*F152</f>
        <v>0</v>
      </c>
      <c r="H152" s="45"/>
      <c r="I152" s="44">
        <f>E152*H152</f>
        <v>0</v>
      </c>
      <c r="J152" s="46">
        <v>0.01</v>
      </c>
      <c r="K152" s="47">
        <f>E152*J152</f>
        <v>5.2499999999999998E-2</v>
      </c>
    </row>
    <row r="153" spans="1:11" s="1" customFormat="1" ht="9.6" x14ac:dyDescent="0.2">
      <c r="A153" s="4"/>
      <c r="B153" s="78" t="s">
        <v>43</v>
      </c>
      <c r="C153" s="79" t="s">
        <v>223</v>
      </c>
      <c r="D153" s="76"/>
      <c r="E153" s="76"/>
      <c r="F153" s="4"/>
      <c r="G153" s="76"/>
      <c r="H153" s="76"/>
      <c r="I153" s="76"/>
      <c r="J153" s="76"/>
      <c r="K153" s="77"/>
    </row>
    <row r="154" spans="1:11" s="1" customFormat="1" ht="9.6" x14ac:dyDescent="0.2">
      <c r="A154" s="36">
        <f>A152+1</f>
        <v>52</v>
      </c>
      <c r="B154" s="38" t="s">
        <v>224</v>
      </c>
      <c r="C154" s="39" t="s">
        <v>225</v>
      </c>
      <c r="D154" s="40" t="s">
        <v>32</v>
      </c>
      <c r="E154" s="41">
        <v>4</v>
      </c>
      <c r="F154" s="43"/>
      <c r="G154" s="44">
        <f t="shared" ref="G154:G163" si="3">E154*F154</f>
        <v>0</v>
      </c>
      <c r="H154" s="45"/>
      <c r="I154" s="44">
        <f t="shared" ref="I154:I163" si="4">E154*H154</f>
        <v>0</v>
      </c>
      <c r="J154" s="46">
        <v>1.8E-3</v>
      </c>
      <c r="K154" s="47">
        <f t="shared" ref="K154:K163" si="5">E154*J154</f>
        <v>7.1999999999999998E-3</v>
      </c>
    </row>
    <row r="155" spans="1:11" s="1" customFormat="1" ht="9.6" x14ac:dyDescent="0.2">
      <c r="A155" s="36">
        <f t="shared" ref="A155:A163" si="6">A154+1</f>
        <v>53</v>
      </c>
      <c r="B155" s="38" t="s">
        <v>226</v>
      </c>
      <c r="C155" s="39" t="s">
        <v>227</v>
      </c>
      <c r="D155" s="40" t="s">
        <v>32</v>
      </c>
      <c r="E155" s="41">
        <v>4</v>
      </c>
      <c r="F155" s="43"/>
      <c r="G155" s="44">
        <f t="shared" si="3"/>
        <v>0</v>
      </c>
      <c r="H155" s="45"/>
      <c r="I155" s="44">
        <f t="shared" si="4"/>
        <v>0</v>
      </c>
      <c r="J155" s="46">
        <v>0</v>
      </c>
      <c r="K155" s="47">
        <f t="shared" si="5"/>
        <v>0</v>
      </c>
    </row>
    <row r="156" spans="1:11" s="1" customFormat="1" ht="9.6" x14ac:dyDescent="0.2">
      <c r="A156" s="36">
        <f t="shared" si="6"/>
        <v>54</v>
      </c>
      <c r="B156" s="38" t="s">
        <v>228</v>
      </c>
      <c r="C156" s="39" t="s">
        <v>229</v>
      </c>
      <c r="D156" s="40" t="s">
        <v>32</v>
      </c>
      <c r="E156" s="41">
        <v>4</v>
      </c>
      <c r="F156" s="43"/>
      <c r="G156" s="44">
        <f t="shared" si="3"/>
        <v>0</v>
      </c>
      <c r="H156" s="45"/>
      <c r="I156" s="44">
        <f t="shared" si="4"/>
        <v>0</v>
      </c>
      <c r="J156" s="46">
        <v>0</v>
      </c>
      <c r="K156" s="47">
        <f t="shared" si="5"/>
        <v>0</v>
      </c>
    </row>
    <row r="157" spans="1:11" s="1" customFormat="1" ht="9.6" x14ac:dyDescent="0.2">
      <c r="A157" s="48">
        <f t="shared" si="6"/>
        <v>55</v>
      </c>
      <c r="B157" s="49" t="s">
        <v>230</v>
      </c>
      <c r="C157" s="50" t="s">
        <v>231</v>
      </c>
      <c r="D157" s="51" t="s">
        <v>232</v>
      </c>
      <c r="E157" s="52">
        <v>4</v>
      </c>
      <c r="F157" s="53"/>
      <c r="G157" s="54">
        <f t="shared" si="3"/>
        <v>0</v>
      </c>
      <c r="H157" s="55"/>
      <c r="I157" s="54">
        <f t="shared" si="4"/>
        <v>0</v>
      </c>
      <c r="J157" s="56">
        <v>2.8E-3</v>
      </c>
      <c r="K157" s="57">
        <f t="shared" si="5"/>
        <v>1.12E-2</v>
      </c>
    </row>
    <row r="158" spans="1:11" s="1" customFormat="1" ht="9.6" x14ac:dyDescent="0.2">
      <c r="A158" s="36">
        <f t="shared" si="6"/>
        <v>56</v>
      </c>
      <c r="B158" s="38" t="s">
        <v>233</v>
      </c>
      <c r="C158" s="39" t="s">
        <v>234</v>
      </c>
      <c r="D158" s="40" t="s">
        <v>235</v>
      </c>
      <c r="E158" s="41">
        <v>1</v>
      </c>
      <c r="F158" s="43"/>
      <c r="G158" s="44">
        <f t="shared" si="3"/>
        <v>0</v>
      </c>
      <c r="H158" s="45"/>
      <c r="I158" s="44">
        <f t="shared" si="4"/>
        <v>0</v>
      </c>
      <c r="J158" s="46">
        <v>0</v>
      </c>
      <c r="K158" s="47">
        <f t="shared" si="5"/>
        <v>0</v>
      </c>
    </row>
    <row r="159" spans="1:11" s="1" customFormat="1" ht="9.6" x14ac:dyDescent="0.2">
      <c r="A159" s="48">
        <f t="shared" si="6"/>
        <v>57</v>
      </c>
      <c r="B159" s="49" t="s">
        <v>236</v>
      </c>
      <c r="C159" s="50" t="s">
        <v>237</v>
      </c>
      <c r="D159" s="51" t="s">
        <v>235</v>
      </c>
      <c r="E159" s="52">
        <v>1</v>
      </c>
      <c r="F159" s="53"/>
      <c r="G159" s="54">
        <f t="shared" si="3"/>
        <v>0</v>
      </c>
      <c r="H159" s="55"/>
      <c r="I159" s="54">
        <f t="shared" si="4"/>
        <v>0</v>
      </c>
      <c r="J159" s="56">
        <v>0.04</v>
      </c>
      <c r="K159" s="57">
        <f t="shared" si="5"/>
        <v>0.04</v>
      </c>
    </row>
    <row r="160" spans="1:11" s="1" customFormat="1" ht="9.6" x14ac:dyDescent="0.2">
      <c r="A160" s="36">
        <f t="shared" si="6"/>
        <v>58</v>
      </c>
      <c r="B160" s="38" t="s">
        <v>238</v>
      </c>
      <c r="C160" s="39" t="s">
        <v>239</v>
      </c>
      <c r="D160" s="40" t="s">
        <v>32</v>
      </c>
      <c r="E160" s="41">
        <v>4</v>
      </c>
      <c r="F160" s="43"/>
      <c r="G160" s="44">
        <f t="shared" si="3"/>
        <v>0</v>
      </c>
      <c r="H160" s="45"/>
      <c r="I160" s="44">
        <f t="shared" si="4"/>
        <v>0</v>
      </c>
      <c r="J160" s="46">
        <v>7.0234999999999994E-5</v>
      </c>
      <c r="K160" s="47">
        <f t="shared" si="5"/>
        <v>2.8093999999999998E-4</v>
      </c>
    </row>
    <row r="161" spans="1:11" s="1" customFormat="1" ht="9.6" x14ac:dyDescent="0.2">
      <c r="A161" s="48">
        <f t="shared" si="6"/>
        <v>59</v>
      </c>
      <c r="B161" s="49" t="s">
        <v>240</v>
      </c>
      <c r="C161" s="50" t="s">
        <v>241</v>
      </c>
      <c r="D161" s="51" t="s">
        <v>32</v>
      </c>
      <c r="E161" s="52">
        <v>4</v>
      </c>
      <c r="F161" s="53"/>
      <c r="G161" s="54">
        <f t="shared" si="3"/>
        <v>0</v>
      </c>
      <c r="H161" s="55"/>
      <c r="I161" s="54">
        <f t="shared" si="4"/>
        <v>0</v>
      </c>
      <c r="J161" s="56">
        <v>1.23E-3</v>
      </c>
      <c r="K161" s="57">
        <f t="shared" si="5"/>
        <v>4.9199999999999999E-3</v>
      </c>
    </row>
    <row r="162" spans="1:11" s="1" customFormat="1" ht="9.6" x14ac:dyDescent="0.2">
      <c r="A162" s="36">
        <f t="shared" si="6"/>
        <v>60</v>
      </c>
      <c r="B162" s="38" t="s">
        <v>242</v>
      </c>
      <c r="C162" s="39" t="s">
        <v>243</v>
      </c>
      <c r="D162" s="40" t="s">
        <v>235</v>
      </c>
      <c r="E162" s="41">
        <v>2</v>
      </c>
      <c r="F162" s="43"/>
      <c r="G162" s="44">
        <f t="shared" si="3"/>
        <v>0</v>
      </c>
      <c r="H162" s="45"/>
      <c r="I162" s="44">
        <f t="shared" si="4"/>
        <v>0</v>
      </c>
      <c r="J162" s="46">
        <v>5.3759999999999995E-4</v>
      </c>
      <c r="K162" s="47">
        <f t="shared" si="5"/>
        <v>1.0751999999999999E-3</v>
      </c>
    </row>
    <row r="163" spans="1:11" s="1" customFormat="1" ht="19.2" x14ac:dyDescent="0.2">
      <c r="A163" s="36">
        <f t="shared" si="6"/>
        <v>61</v>
      </c>
      <c r="B163" s="38" t="s">
        <v>244</v>
      </c>
      <c r="C163" s="39" t="s">
        <v>245</v>
      </c>
      <c r="D163" s="40" t="s">
        <v>42</v>
      </c>
      <c r="E163" s="75">
        <v>6.9224999999999994</v>
      </c>
      <c r="F163" s="43"/>
      <c r="G163" s="44">
        <f t="shared" si="3"/>
        <v>0</v>
      </c>
      <c r="H163" s="45"/>
      <c r="I163" s="44">
        <f t="shared" si="4"/>
        <v>0</v>
      </c>
      <c r="J163" s="46">
        <v>0.01</v>
      </c>
      <c r="K163" s="47">
        <f t="shared" si="5"/>
        <v>6.9224999999999995E-2</v>
      </c>
    </row>
    <row r="164" spans="1:11" s="1" customFormat="1" ht="9.6" x14ac:dyDescent="0.2">
      <c r="A164" s="4"/>
      <c r="B164" s="78" t="s">
        <v>43</v>
      </c>
      <c r="C164" s="79" t="s">
        <v>246</v>
      </c>
      <c r="D164" s="76"/>
      <c r="E164" s="76"/>
      <c r="F164" s="4"/>
      <c r="G164" s="76"/>
      <c r="H164" s="76"/>
      <c r="I164" s="76"/>
      <c r="J164" s="76"/>
      <c r="K164" s="77"/>
    </row>
    <row r="165" spans="1:11" s="18" customFormat="1" ht="10.199999999999999" x14ac:dyDescent="0.2">
      <c r="A165" s="66"/>
      <c r="B165" s="67">
        <v>766</v>
      </c>
      <c r="C165" s="68" t="s">
        <v>247</v>
      </c>
      <c r="D165" s="69"/>
      <c r="E165" s="69"/>
      <c r="F165" s="70"/>
      <c r="G165" s="71">
        <f>SUM(G149:G164)</f>
        <v>0</v>
      </c>
      <c r="H165" s="72"/>
      <c r="I165" s="73">
        <f>SUM(I149:I164)</f>
        <v>0</v>
      </c>
      <c r="J165" s="72"/>
      <c r="K165" s="74">
        <f>SUM(K149:K164)</f>
        <v>0.25040114000000002</v>
      </c>
    </row>
    <row r="166" spans="1:11" s="18" customFormat="1" ht="10.199999999999999" x14ac:dyDescent="0.2">
      <c r="A166" s="28"/>
      <c r="B166" s="29" t="s">
        <v>248</v>
      </c>
      <c r="C166" s="30" t="s">
        <v>249</v>
      </c>
      <c r="D166" s="27"/>
      <c r="E166" s="27"/>
      <c r="F166" s="31"/>
      <c r="G166" s="32"/>
      <c r="H166" s="33"/>
      <c r="I166" s="26"/>
      <c r="J166" s="33"/>
      <c r="K166" s="34"/>
    </row>
    <row r="167" spans="1:11" s="1" customFormat="1" ht="19.2" x14ac:dyDescent="0.2">
      <c r="A167" s="36">
        <f>A163+1</f>
        <v>62</v>
      </c>
      <c r="B167" s="38" t="s">
        <v>250</v>
      </c>
      <c r="C167" s="39" t="s">
        <v>251</v>
      </c>
      <c r="D167" s="40" t="s">
        <v>235</v>
      </c>
      <c r="E167" s="41">
        <v>17</v>
      </c>
      <c r="F167" s="43"/>
      <c r="G167" s="44">
        <f>E167*F167</f>
        <v>0</v>
      </c>
      <c r="H167" s="45"/>
      <c r="I167" s="44">
        <f>E167*H167</f>
        <v>0</v>
      </c>
      <c r="J167" s="46">
        <v>1E-3</v>
      </c>
      <c r="K167" s="47">
        <f>E167*J167</f>
        <v>1.7000000000000001E-2</v>
      </c>
    </row>
    <row r="168" spans="1:11" s="18" customFormat="1" ht="10.199999999999999" x14ac:dyDescent="0.2">
      <c r="A168" s="66"/>
      <c r="B168" s="67">
        <v>767</v>
      </c>
      <c r="C168" s="68" t="s">
        <v>252</v>
      </c>
      <c r="D168" s="69"/>
      <c r="E168" s="69"/>
      <c r="F168" s="70"/>
      <c r="G168" s="71">
        <f>SUM(G167:G167)</f>
        <v>0</v>
      </c>
      <c r="H168" s="72"/>
      <c r="I168" s="73">
        <f>SUM(I167:I167)</f>
        <v>0</v>
      </c>
      <c r="J168" s="72"/>
      <c r="K168" s="74">
        <f>SUM(K167:K167)</f>
        <v>1.7000000000000001E-2</v>
      </c>
    </row>
    <row r="169" spans="1:11" s="18" customFormat="1" ht="10.199999999999999" x14ac:dyDescent="0.2">
      <c r="A169" s="28"/>
      <c r="B169" s="29" t="s">
        <v>253</v>
      </c>
      <c r="C169" s="30" t="s">
        <v>254</v>
      </c>
      <c r="D169" s="27"/>
      <c r="E169" s="27"/>
      <c r="F169" s="31"/>
      <c r="G169" s="32"/>
      <c r="H169" s="33"/>
      <c r="I169" s="26"/>
      <c r="J169" s="33"/>
      <c r="K169" s="34"/>
    </row>
    <row r="170" spans="1:11" s="1" customFormat="1" ht="9.6" x14ac:dyDescent="0.2">
      <c r="A170" s="36">
        <f>A167+1</f>
        <v>63</v>
      </c>
      <c r="B170" s="38" t="s">
        <v>255</v>
      </c>
      <c r="C170" s="39" t="s">
        <v>256</v>
      </c>
      <c r="D170" s="40" t="s">
        <v>42</v>
      </c>
      <c r="E170" s="75">
        <v>11.100000000000001</v>
      </c>
      <c r="F170" s="43"/>
      <c r="G170" s="44">
        <f>E170*F170</f>
        <v>0</v>
      </c>
      <c r="H170" s="45"/>
      <c r="I170" s="44">
        <f>E170*H170</f>
        <v>0</v>
      </c>
      <c r="J170" s="46">
        <v>1.7149999999999999E-3</v>
      </c>
      <c r="K170" s="47">
        <f>E170*J170</f>
        <v>1.9036500000000001E-2</v>
      </c>
    </row>
    <row r="171" spans="1:11" s="1" customFormat="1" ht="9.6" x14ac:dyDescent="0.2">
      <c r="A171" s="4"/>
      <c r="B171" s="78" t="s">
        <v>43</v>
      </c>
      <c r="C171" s="79" t="s">
        <v>257</v>
      </c>
      <c r="D171" s="76"/>
      <c r="E171" s="76"/>
      <c r="F171" s="4"/>
      <c r="G171" s="76"/>
      <c r="H171" s="76"/>
      <c r="I171" s="76"/>
      <c r="J171" s="76"/>
      <c r="K171" s="77"/>
    </row>
    <row r="172" spans="1:11" s="1" customFormat="1" ht="9.6" x14ac:dyDescent="0.2">
      <c r="A172" s="35"/>
      <c r="B172" s="38"/>
      <c r="C172" s="39" t="s">
        <v>258</v>
      </c>
      <c r="D172" s="40" t="s">
        <v>46</v>
      </c>
      <c r="E172" s="75">
        <v>2.15</v>
      </c>
      <c r="F172" s="35"/>
      <c r="G172" s="42"/>
      <c r="H172" s="37"/>
      <c r="I172" s="42"/>
      <c r="J172" s="37"/>
      <c r="K172" s="80"/>
    </row>
    <row r="173" spans="1:11" s="1" customFormat="1" ht="9.6" x14ac:dyDescent="0.2">
      <c r="A173" s="35"/>
      <c r="B173" s="38"/>
      <c r="C173" s="39" t="s">
        <v>259</v>
      </c>
      <c r="D173" s="40" t="s">
        <v>46</v>
      </c>
      <c r="E173" s="75">
        <v>7.65</v>
      </c>
      <c r="F173" s="35"/>
      <c r="G173" s="42"/>
      <c r="H173" s="37"/>
      <c r="I173" s="42"/>
      <c r="J173" s="37"/>
      <c r="K173" s="80"/>
    </row>
    <row r="174" spans="1:11" s="1" customFormat="1" ht="9.6" x14ac:dyDescent="0.2">
      <c r="A174" s="35"/>
      <c r="B174" s="38"/>
      <c r="C174" s="39" t="s">
        <v>260</v>
      </c>
      <c r="D174" s="40" t="s">
        <v>46</v>
      </c>
      <c r="E174" s="45">
        <v>1.3</v>
      </c>
      <c r="F174" s="35"/>
      <c r="G174" s="42"/>
      <c r="H174" s="37"/>
      <c r="I174" s="42"/>
      <c r="J174" s="37"/>
      <c r="K174" s="80"/>
    </row>
    <row r="175" spans="1:11" s="1" customFormat="1" ht="9.6" x14ac:dyDescent="0.2">
      <c r="A175" s="48">
        <f>A170+1</f>
        <v>64</v>
      </c>
      <c r="B175" s="49" t="s">
        <v>261</v>
      </c>
      <c r="C175" s="50" t="s">
        <v>262</v>
      </c>
      <c r="D175" s="51" t="s">
        <v>42</v>
      </c>
      <c r="E175" s="83">
        <v>12.764999999999999</v>
      </c>
      <c r="F175" s="53"/>
      <c r="G175" s="54">
        <f>E175*F175</f>
        <v>0</v>
      </c>
      <c r="H175" s="55"/>
      <c r="I175" s="54">
        <f>E175*H175</f>
        <v>0</v>
      </c>
      <c r="J175" s="56">
        <v>0</v>
      </c>
      <c r="K175" s="57">
        <f>E175*J175</f>
        <v>0</v>
      </c>
    </row>
    <row r="176" spans="1:11" s="1" customFormat="1" ht="9.6" x14ac:dyDescent="0.2">
      <c r="A176" s="4"/>
      <c r="B176" s="78" t="s">
        <v>43</v>
      </c>
      <c r="C176" s="79" t="s">
        <v>263</v>
      </c>
      <c r="D176" s="76"/>
      <c r="E176" s="76"/>
      <c r="F176" s="4"/>
      <c r="G176" s="76"/>
      <c r="H176" s="76"/>
      <c r="I176" s="76"/>
      <c r="J176" s="76"/>
      <c r="K176" s="77"/>
    </row>
    <row r="177" spans="1:11" s="1" customFormat="1" ht="9.6" x14ac:dyDescent="0.2">
      <c r="A177" s="36">
        <f>A175+1</f>
        <v>65</v>
      </c>
      <c r="B177" s="38" t="s">
        <v>264</v>
      </c>
      <c r="C177" s="39" t="s">
        <v>265</v>
      </c>
      <c r="D177" s="40" t="s">
        <v>42</v>
      </c>
      <c r="E177" s="45">
        <v>11.1</v>
      </c>
      <c r="F177" s="43"/>
      <c r="G177" s="44">
        <f>E177*F177</f>
        <v>0</v>
      </c>
      <c r="H177" s="45"/>
      <c r="I177" s="44">
        <f>E177*H177</f>
        <v>0</v>
      </c>
      <c r="J177" s="46">
        <v>0</v>
      </c>
      <c r="K177" s="47">
        <f>E177*J177</f>
        <v>0</v>
      </c>
    </row>
    <row r="178" spans="1:11" s="1" customFormat="1" ht="9.6" x14ac:dyDescent="0.2">
      <c r="A178" s="36">
        <f>A177+1</f>
        <v>66</v>
      </c>
      <c r="B178" s="38" t="s">
        <v>266</v>
      </c>
      <c r="C178" s="39" t="s">
        <v>267</v>
      </c>
      <c r="D178" s="40" t="s">
        <v>42</v>
      </c>
      <c r="E178" s="45">
        <v>11.1</v>
      </c>
      <c r="F178" s="43"/>
      <c r="G178" s="44">
        <f>E178*F178</f>
        <v>0</v>
      </c>
      <c r="H178" s="45"/>
      <c r="I178" s="44">
        <f>E178*H178</f>
        <v>0</v>
      </c>
      <c r="J178" s="46">
        <v>1.25E-4</v>
      </c>
      <c r="K178" s="47">
        <f>E178*J178</f>
        <v>1.3875000000000001E-3</v>
      </c>
    </row>
    <row r="179" spans="1:11" s="1" customFormat="1" ht="9.6" x14ac:dyDescent="0.2">
      <c r="A179" s="36">
        <f>A178+1</f>
        <v>67</v>
      </c>
      <c r="B179" s="38" t="s">
        <v>268</v>
      </c>
      <c r="C179" s="39" t="s">
        <v>269</v>
      </c>
      <c r="D179" s="40" t="s">
        <v>42</v>
      </c>
      <c r="E179" s="45">
        <v>11.1</v>
      </c>
      <c r="F179" s="43"/>
      <c r="G179" s="44">
        <f>E179*F179</f>
        <v>0</v>
      </c>
      <c r="H179" s="45"/>
      <c r="I179" s="44">
        <f>E179*H179</f>
        <v>0</v>
      </c>
      <c r="J179" s="46">
        <v>2.5000000000000001E-4</v>
      </c>
      <c r="K179" s="47">
        <f>E179*J179</f>
        <v>2.7750000000000001E-3</v>
      </c>
    </row>
    <row r="180" spans="1:11" s="18" customFormat="1" ht="10.199999999999999" x14ac:dyDescent="0.2">
      <c r="A180" s="66"/>
      <c r="B180" s="67">
        <v>771</v>
      </c>
      <c r="C180" s="68" t="s">
        <v>270</v>
      </c>
      <c r="D180" s="69"/>
      <c r="E180" s="69"/>
      <c r="F180" s="70"/>
      <c r="G180" s="71">
        <f>SUM(G170:G179)</f>
        <v>0</v>
      </c>
      <c r="H180" s="72"/>
      <c r="I180" s="73">
        <f>SUM(I170:I179)</f>
        <v>0</v>
      </c>
      <c r="J180" s="72"/>
      <c r="K180" s="74">
        <f>SUM(K170:K179)</f>
        <v>2.3199000000000001E-2</v>
      </c>
    </row>
    <row r="181" spans="1:11" s="18" customFormat="1" ht="10.199999999999999" x14ac:dyDescent="0.2">
      <c r="A181" s="28"/>
      <c r="B181" s="29" t="s">
        <v>271</v>
      </c>
      <c r="C181" s="30" t="s">
        <v>272</v>
      </c>
      <c r="D181" s="27"/>
      <c r="E181" s="27"/>
      <c r="F181" s="31"/>
      <c r="G181" s="32"/>
      <c r="H181" s="33"/>
      <c r="I181" s="26"/>
      <c r="J181" s="33"/>
      <c r="K181" s="34"/>
    </row>
    <row r="182" spans="1:11" s="1" customFormat="1" ht="9.6" x14ac:dyDescent="0.2">
      <c r="A182" s="36">
        <f>A179+1</f>
        <v>68</v>
      </c>
      <c r="B182" s="38" t="s">
        <v>273</v>
      </c>
      <c r="C182" s="39" t="s">
        <v>274</v>
      </c>
      <c r="D182" s="40" t="s">
        <v>42</v>
      </c>
      <c r="E182" s="75">
        <v>38.200000000000003</v>
      </c>
      <c r="F182" s="43"/>
      <c r="G182" s="44">
        <f>E182*F182</f>
        <v>0</v>
      </c>
      <c r="H182" s="45"/>
      <c r="I182" s="44">
        <f>E182*H182</f>
        <v>0</v>
      </c>
      <c r="J182" s="46">
        <v>1.1999999999999999E-3</v>
      </c>
      <c r="K182" s="47">
        <f>E182*J182</f>
        <v>4.5839999999999999E-2</v>
      </c>
    </row>
    <row r="183" spans="1:11" s="1" customFormat="1" ht="9.6" x14ac:dyDescent="0.2">
      <c r="A183" s="4"/>
      <c r="B183" s="78" t="s">
        <v>43</v>
      </c>
      <c r="C183" s="79" t="s">
        <v>80</v>
      </c>
      <c r="D183" s="76"/>
      <c r="E183" s="76"/>
      <c r="F183" s="4"/>
      <c r="G183" s="76"/>
      <c r="H183" s="76"/>
      <c r="I183" s="76"/>
      <c r="J183" s="76"/>
      <c r="K183" s="77"/>
    </row>
    <row r="184" spans="1:11" s="1" customFormat="1" ht="9.6" x14ac:dyDescent="0.2">
      <c r="A184" s="36">
        <f>A182+1</f>
        <v>69</v>
      </c>
      <c r="B184" s="38" t="s">
        <v>275</v>
      </c>
      <c r="C184" s="39" t="s">
        <v>276</v>
      </c>
      <c r="D184" s="40" t="s">
        <v>155</v>
      </c>
      <c r="E184" s="45">
        <v>35.460000000000008</v>
      </c>
      <c r="F184" s="43"/>
      <c r="G184" s="44">
        <f>E184*F184</f>
        <v>0</v>
      </c>
      <c r="H184" s="45"/>
      <c r="I184" s="44">
        <f>E184*H184</f>
        <v>0</v>
      </c>
      <c r="J184" s="46">
        <v>5.0000000000000001E-4</v>
      </c>
      <c r="K184" s="47">
        <f>E184*J184</f>
        <v>1.7730000000000003E-2</v>
      </c>
    </row>
    <row r="185" spans="1:11" s="1" customFormat="1" ht="9.6" x14ac:dyDescent="0.2">
      <c r="A185" s="4"/>
      <c r="B185" s="78" t="s">
        <v>43</v>
      </c>
      <c r="C185" s="79" t="s">
        <v>277</v>
      </c>
      <c r="D185" s="76"/>
      <c r="E185" s="76"/>
      <c r="F185" s="4"/>
      <c r="G185" s="76"/>
      <c r="H185" s="76"/>
      <c r="I185" s="76"/>
      <c r="J185" s="76"/>
      <c r="K185" s="77"/>
    </row>
    <row r="186" spans="1:11" s="1" customFormat="1" ht="9.6" x14ac:dyDescent="0.2">
      <c r="A186" s="36">
        <f>A184+1</f>
        <v>70</v>
      </c>
      <c r="B186" s="38" t="s">
        <v>278</v>
      </c>
      <c r="C186" s="39" t="s">
        <v>279</v>
      </c>
      <c r="D186" s="40" t="s">
        <v>42</v>
      </c>
      <c r="E186" s="75">
        <v>38.200000000000003</v>
      </c>
      <c r="F186" s="43"/>
      <c r="G186" s="44">
        <f>E186*F186</f>
        <v>0</v>
      </c>
      <c r="H186" s="45"/>
      <c r="I186" s="44">
        <f>E186*H186</f>
        <v>0</v>
      </c>
      <c r="J186" s="46">
        <v>3.7223999999999997E-4</v>
      </c>
      <c r="K186" s="47">
        <f>E186*J186</f>
        <v>1.4219568E-2</v>
      </c>
    </row>
    <row r="187" spans="1:11" s="1" customFormat="1" ht="9.6" x14ac:dyDescent="0.2">
      <c r="A187" s="4"/>
      <c r="B187" s="78" t="s">
        <v>43</v>
      </c>
      <c r="C187" s="79" t="s">
        <v>280</v>
      </c>
      <c r="D187" s="76"/>
      <c r="E187" s="76"/>
      <c r="F187" s="4"/>
      <c r="G187" s="76"/>
      <c r="H187" s="76"/>
      <c r="I187" s="76"/>
      <c r="J187" s="76"/>
      <c r="K187" s="77"/>
    </row>
    <row r="188" spans="1:11" s="1" customFormat="1" ht="9.6" x14ac:dyDescent="0.2">
      <c r="A188" s="35"/>
      <c r="B188" s="38"/>
      <c r="C188" s="39" t="s">
        <v>49</v>
      </c>
      <c r="D188" s="40" t="s">
        <v>46</v>
      </c>
      <c r="E188" s="41">
        <v>19</v>
      </c>
      <c r="F188" s="35"/>
      <c r="G188" s="42"/>
      <c r="H188" s="37"/>
      <c r="I188" s="42"/>
      <c r="J188" s="37"/>
      <c r="K188" s="80"/>
    </row>
    <row r="189" spans="1:11" s="1" customFormat="1" ht="9.6" x14ac:dyDescent="0.2">
      <c r="A189" s="35"/>
      <c r="B189" s="38"/>
      <c r="C189" s="39" t="s">
        <v>60</v>
      </c>
      <c r="D189" s="40" t="s">
        <v>46</v>
      </c>
      <c r="E189" s="45">
        <v>19.2</v>
      </c>
      <c r="F189" s="35"/>
      <c r="G189" s="42"/>
      <c r="H189" s="37"/>
      <c r="I189" s="42"/>
      <c r="J189" s="37"/>
      <c r="K189" s="80"/>
    </row>
    <row r="190" spans="1:11" s="1" customFormat="1" ht="9.6" x14ac:dyDescent="0.2">
      <c r="A190" s="48">
        <f>A186+1</f>
        <v>71</v>
      </c>
      <c r="B190" s="49" t="s">
        <v>281</v>
      </c>
      <c r="C190" s="50" t="s">
        <v>282</v>
      </c>
      <c r="D190" s="51" t="s">
        <v>42</v>
      </c>
      <c r="E190" s="83">
        <v>45.84</v>
      </c>
      <c r="F190" s="53"/>
      <c r="G190" s="54">
        <f>E190*F190</f>
        <v>0</v>
      </c>
      <c r="H190" s="55"/>
      <c r="I190" s="54">
        <f>E190*H190</f>
        <v>0</v>
      </c>
      <c r="J190" s="56">
        <v>2.3999999999999998E-3</v>
      </c>
      <c r="K190" s="57">
        <f>E190*J190</f>
        <v>0.110016</v>
      </c>
    </row>
    <row r="191" spans="1:11" s="1" customFormat="1" ht="9.6" x14ac:dyDescent="0.2">
      <c r="A191" s="4"/>
      <c r="B191" s="78" t="s">
        <v>43</v>
      </c>
      <c r="C191" s="79" t="s">
        <v>196</v>
      </c>
      <c r="D191" s="76"/>
      <c r="E191" s="76"/>
      <c r="F191" s="4"/>
      <c r="G191" s="76"/>
      <c r="H191" s="76"/>
      <c r="I191" s="76"/>
      <c r="J191" s="76"/>
      <c r="K191" s="77"/>
    </row>
    <row r="192" spans="1:11" s="1" customFormat="1" ht="9.6" x14ac:dyDescent="0.2">
      <c r="A192" s="36">
        <f>A190+1</f>
        <v>72</v>
      </c>
      <c r="B192" s="38" t="s">
        <v>283</v>
      </c>
      <c r="C192" s="39" t="s">
        <v>284</v>
      </c>
      <c r="D192" s="40" t="s">
        <v>155</v>
      </c>
      <c r="E192" s="45">
        <v>38.200000000000003</v>
      </c>
      <c r="F192" s="43"/>
      <c r="G192" s="44">
        <f>E192*F192</f>
        <v>0</v>
      </c>
      <c r="H192" s="45"/>
      <c r="I192" s="44">
        <f>E192*H192</f>
        <v>0</v>
      </c>
      <c r="J192" s="46">
        <v>3.6433000000000002E-5</v>
      </c>
      <c r="K192" s="47">
        <f>E192*J192</f>
        <v>1.3917406000000002E-3</v>
      </c>
    </row>
    <row r="193" spans="1:11" s="1" customFormat="1" ht="9.6" x14ac:dyDescent="0.2">
      <c r="A193" s="48">
        <f>A192+1</f>
        <v>73</v>
      </c>
      <c r="B193" s="49" t="s">
        <v>285</v>
      </c>
      <c r="C193" s="50" t="s">
        <v>286</v>
      </c>
      <c r="D193" s="51" t="s">
        <v>155</v>
      </c>
      <c r="E193" s="55">
        <v>45.84</v>
      </c>
      <c r="F193" s="53"/>
      <c r="G193" s="54">
        <f>E193*F193</f>
        <v>0</v>
      </c>
      <c r="H193" s="55"/>
      <c r="I193" s="54">
        <f>E193*H193</f>
        <v>0</v>
      </c>
      <c r="J193" s="56">
        <v>2.7E-4</v>
      </c>
      <c r="K193" s="57">
        <f>E193*J193</f>
        <v>1.23768E-2</v>
      </c>
    </row>
    <row r="194" spans="1:11" s="1" customFormat="1" ht="9.6" x14ac:dyDescent="0.2">
      <c r="A194" s="4"/>
      <c r="B194" s="78" t="s">
        <v>43</v>
      </c>
      <c r="C194" s="79" t="s">
        <v>196</v>
      </c>
      <c r="D194" s="76"/>
      <c r="E194" s="76"/>
      <c r="F194" s="4"/>
      <c r="G194" s="76"/>
      <c r="H194" s="76"/>
      <c r="I194" s="76"/>
      <c r="J194" s="76"/>
      <c r="K194" s="77"/>
    </row>
    <row r="195" spans="1:11" s="1" customFormat="1" ht="9.6" x14ac:dyDescent="0.2">
      <c r="A195" s="36">
        <f>A193+1</f>
        <v>74</v>
      </c>
      <c r="B195" s="38" t="s">
        <v>287</v>
      </c>
      <c r="C195" s="39" t="s">
        <v>288</v>
      </c>
      <c r="D195" s="40" t="s">
        <v>42</v>
      </c>
      <c r="E195" s="45">
        <v>38.200000000000003</v>
      </c>
      <c r="F195" s="43"/>
      <c r="G195" s="44">
        <f>E195*F195</f>
        <v>0</v>
      </c>
      <c r="H195" s="45"/>
      <c r="I195" s="44">
        <f>E195*H195</f>
        <v>0</v>
      </c>
      <c r="J195" s="46">
        <v>2.5000000000000001E-4</v>
      </c>
      <c r="K195" s="47">
        <f>E195*J195</f>
        <v>9.5500000000000012E-3</v>
      </c>
    </row>
    <row r="196" spans="1:11" s="1" customFormat="1" ht="9.6" x14ac:dyDescent="0.2">
      <c r="A196" s="36">
        <f>A195+1</f>
        <v>75</v>
      </c>
      <c r="B196" s="38" t="s">
        <v>289</v>
      </c>
      <c r="C196" s="39" t="s">
        <v>290</v>
      </c>
      <c r="D196" s="40" t="s">
        <v>42</v>
      </c>
      <c r="E196" s="45">
        <v>38.200000000000003</v>
      </c>
      <c r="F196" s="43"/>
      <c r="G196" s="44">
        <f>E196*F196</f>
        <v>0</v>
      </c>
      <c r="H196" s="45"/>
      <c r="I196" s="44">
        <f>E196*H196</f>
        <v>0</v>
      </c>
      <c r="J196" s="46">
        <v>2.9999999999999997E-4</v>
      </c>
      <c r="K196" s="47">
        <f>E196*J196</f>
        <v>1.146E-2</v>
      </c>
    </row>
    <row r="197" spans="1:11" s="1" customFormat="1" ht="9.6" x14ac:dyDescent="0.2">
      <c r="A197" s="36">
        <f>A196+1</f>
        <v>76</v>
      </c>
      <c r="B197" s="38" t="s">
        <v>291</v>
      </c>
      <c r="C197" s="39" t="s">
        <v>292</v>
      </c>
      <c r="D197" s="40" t="s">
        <v>42</v>
      </c>
      <c r="E197" s="45">
        <v>38.200000000000003</v>
      </c>
      <c r="F197" s="43"/>
      <c r="G197" s="44">
        <f>E197*F197</f>
        <v>0</v>
      </c>
      <c r="H197" s="45"/>
      <c r="I197" s="44">
        <f>E197*H197</f>
        <v>0</v>
      </c>
      <c r="J197" s="46">
        <v>0</v>
      </c>
      <c r="K197" s="47">
        <f>E197*J197</f>
        <v>0</v>
      </c>
    </row>
    <row r="198" spans="1:11" s="1" customFormat="1" ht="9.6" x14ac:dyDescent="0.2">
      <c r="A198" s="48">
        <f>A197+1</f>
        <v>77</v>
      </c>
      <c r="B198" s="49" t="s">
        <v>293</v>
      </c>
      <c r="C198" s="50" t="s">
        <v>294</v>
      </c>
      <c r="D198" s="51" t="s">
        <v>42</v>
      </c>
      <c r="E198" s="83">
        <v>45.84</v>
      </c>
      <c r="F198" s="53"/>
      <c r="G198" s="54">
        <f>E198*F198</f>
        <v>0</v>
      </c>
      <c r="H198" s="55"/>
      <c r="I198" s="54">
        <f>E198*H198</f>
        <v>0</v>
      </c>
      <c r="J198" s="56">
        <v>4.0000000000000003E-5</v>
      </c>
      <c r="K198" s="57">
        <f>E198*J198</f>
        <v>1.8336000000000003E-3</v>
      </c>
    </row>
    <row r="199" spans="1:11" s="1" customFormat="1" ht="9.6" x14ac:dyDescent="0.2">
      <c r="A199" s="4"/>
      <c r="B199" s="78" t="s">
        <v>43</v>
      </c>
      <c r="C199" s="79" t="s">
        <v>196</v>
      </c>
      <c r="D199" s="76"/>
      <c r="E199" s="76"/>
      <c r="F199" s="4"/>
      <c r="G199" s="76"/>
      <c r="H199" s="76"/>
      <c r="I199" s="76"/>
      <c r="J199" s="76"/>
      <c r="K199" s="77"/>
    </row>
    <row r="200" spans="1:11" s="18" customFormat="1" ht="10.199999999999999" x14ac:dyDescent="0.2">
      <c r="A200" s="66"/>
      <c r="B200" s="67">
        <v>776</v>
      </c>
      <c r="C200" s="68" t="s">
        <v>295</v>
      </c>
      <c r="D200" s="69"/>
      <c r="E200" s="69"/>
      <c r="F200" s="70"/>
      <c r="G200" s="71">
        <f>SUM(G182:G199)</f>
        <v>0</v>
      </c>
      <c r="H200" s="72"/>
      <c r="I200" s="73">
        <f>SUM(I182:I199)</f>
        <v>0</v>
      </c>
      <c r="J200" s="72"/>
      <c r="K200" s="74">
        <f>SUM(K182:K199)</f>
        <v>0.22441770859999999</v>
      </c>
    </row>
    <row r="201" spans="1:11" s="18" customFormat="1" ht="10.199999999999999" x14ac:dyDescent="0.2">
      <c r="A201" s="28"/>
      <c r="B201" s="29" t="s">
        <v>296</v>
      </c>
      <c r="C201" s="30" t="s">
        <v>297</v>
      </c>
      <c r="D201" s="27"/>
      <c r="E201" s="27"/>
      <c r="F201" s="31"/>
      <c r="G201" s="32"/>
      <c r="H201" s="33"/>
      <c r="I201" s="26"/>
      <c r="J201" s="33"/>
      <c r="K201" s="34"/>
    </row>
    <row r="202" spans="1:11" s="1" customFormat="1" ht="9.6" x14ac:dyDescent="0.2">
      <c r="A202" s="36">
        <f>A198+1</f>
        <v>78</v>
      </c>
      <c r="B202" s="38"/>
      <c r="C202" s="39" t="s">
        <v>298</v>
      </c>
      <c r="D202" s="40" t="s">
        <v>42</v>
      </c>
      <c r="E202" s="75">
        <v>14.9</v>
      </c>
      <c r="F202" s="43"/>
      <c r="G202" s="44">
        <f>E202*F202</f>
        <v>0</v>
      </c>
      <c r="H202" s="45"/>
      <c r="I202" s="44">
        <f>E202*H202</f>
        <v>0</v>
      </c>
      <c r="J202" s="46">
        <v>1.81128E-3</v>
      </c>
      <c r="K202" s="47">
        <f>E202*J202</f>
        <v>2.6988072000000002E-2</v>
      </c>
    </row>
    <row r="203" spans="1:11" s="1" customFormat="1" ht="9.6" x14ac:dyDescent="0.2">
      <c r="A203" s="4"/>
      <c r="B203" s="78" t="s">
        <v>43</v>
      </c>
      <c r="C203" s="79" t="s">
        <v>299</v>
      </c>
      <c r="D203" s="76"/>
      <c r="E203" s="76"/>
      <c r="F203" s="4"/>
      <c r="G203" s="76"/>
      <c r="H203" s="76"/>
      <c r="I203" s="76"/>
      <c r="J203" s="76"/>
      <c r="K203" s="77"/>
    </row>
    <row r="204" spans="1:11" s="1" customFormat="1" ht="9.6" x14ac:dyDescent="0.2">
      <c r="A204" s="35"/>
      <c r="B204" s="38"/>
      <c r="C204" s="39" t="s">
        <v>260</v>
      </c>
      <c r="D204" s="40" t="s">
        <v>46</v>
      </c>
      <c r="E204" s="75">
        <v>8.2750000000000021</v>
      </c>
      <c r="F204" s="35"/>
      <c r="G204" s="42"/>
      <c r="H204" s="37"/>
      <c r="I204" s="42"/>
      <c r="J204" s="37"/>
      <c r="K204" s="80"/>
    </row>
    <row r="205" spans="1:11" s="1" customFormat="1" ht="9.6" x14ac:dyDescent="0.2">
      <c r="A205" s="4"/>
      <c r="B205" s="78" t="s">
        <v>43</v>
      </c>
      <c r="C205" s="79" t="s">
        <v>300</v>
      </c>
      <c r="D205" s="76"/>
      <c r="E205" s="76"/>
      <c r="F205" s="4"/>
      <c r="G205" s="76"/>
      <c r="H205" s="76"/>
      <c r="I205" s="76"/>
      <c r="J205" s="76"/>
      <c r="K205" s="77"/>
    </row>
    <row r="206" spans="1:11" s="1" customFormat="1" ht="9.6" x14ac:dyDescent="0.2">
      <c r="A206" s="35"/>
      <c r="B206" s="38"/>
      <c r="C206" s="39" t="s">
        <v>258</v>
      </c>
      <c r="D206" s="40" t="s">
        <v>46</v>
      </c>
      <c r="E206" s="75">
        <v>13.125000000000002</v>
      </c>
      <c r="F206" s="35"/>
      <c r="G206" s="42"/>
      <c r="H206" s="37"/>
      <c r="I206" s="42"/>
      <c r="J206" s="37"/>
      <c r="K206" s="80"/>
    </row>
    <row r="207" spans="1:11" s="1" customFormat="1" ht="9.6" x14ac:dyDescent="0.2">
      <c r="A207" s="4"/>
      <c r="B207" s="78" t="s">
        <v>43</v>
      </c>
      <c r="C207" s="79" t="s">
        <v>301</v>
      </c>
      <c r="D207" s="76"/>
      <c r="E207" s="76"/>
      <c r="F207" s="4"/>
      <c r="G207" s="76"/>
      <c r="H207" s="76"/>
      <c r="I207" s="76"/>
      <c r="J207" s="76"/>
      <c r="K207" s="77"/>
    </row>
    <row r="208" spans="1:11" s="1" customFormat="1" ht="9.6" x14ac:dyDescent="0.2">
      <c r="A208" s="35"/>
      <c r="B208" s="38"/>
      <c r="C208" s="39" t="s">
        <v>302</v>
      </c>
      <c r="D208" s="40" t="s">
        <v>46</v>
      </c>
      <c r="E208" s="75">
        <v>3.4849999999999999</v>
      </c>
      <c r="F208" s="35"/>
      <c r="G208" s="42"/>
      <c r="H208" s="37"/>
      <c r="I208" s="42"/>
      <c r="J208" s="37"/>
      <c r="K208" s="80"/>
    </row>
    <row r="209" spans="1:11" s="1" customFormat="1" ht="9.6" x14ac:dyDescent="0.2">
      <c r="A209" s="4"/>
      <c r="B209" s="78" t="s">
        <v>43</v>
      </c>
      <c r="C209" s="79" t="s">
        <v>303</v>
      </c>
      <c r="D209" s="76"/>
      <c r="E209" s="76"/>
      <c r="F209" s="4"/>
      <c r="G209" s="76"/>
      <c r="H209" s="76"/>
      <c r="I209" s="76"/>
      <c r="J209" s="76"/>
      <c r="K209" s="77"/>
    </row>
    <row r="210" spans="1:11" s="1" customFormat="1" ht="9.6" x14ac:dyDescent="0.2">
      <c r="A210" s="48">
        <f>A202+1</f>
        <v>79</v>
      </c>
      <c r="B210" s="49" t="s">
        <v>304</v>
      </c>
      <c r="C210" s="50" t="s">
        <v>305</v>
      </c>
      <c r="D210" s="51" t="s">
        <v>42</v>
      </c>
      <c r="E210" s="83">
        <v>17.134999999999998</v>
      </c>
      <c r="F210" s="53"/>
      <c r="G210" s="54">
        <f>E210*F210</f>
        <v>0</v>
      </c>
      <c r="H210" s="55"/>
      <c r="I210" s="54">
        <f>E210*H210</f>
        <v>0</v>
      </c>
      <c r="J210" s="56">
        <v>1.0500000000000001E-2</v>
      </c>
      <c r="K210" s="57">
        <f>E210*J210</f>
        <v>0.17991749999999998</v>
      </c>
    </row>
    <row r="211" spans="1:11" s="1" customFormat="1" ht="9.6" x14ac:dyDescent="0.2">
      <c r="A211" s="4"/>
      <c r="B211" s="78" t="s">
        <v>43</v>
      </c>
      <c r="C211" s="79" t="s">
        <v>306</v>
      </c>
      <c r="D211" s="76"/>
      <c r="E211" s="76"/>
      <c r="F211" s="4"/>
      <c r="G211" s="76"/>
      <c r="H211" s="76"/>
      <c r="I211" s="76"/>
      <c r="J211" s="76"/>
      <c r="K211" s="77"/>
    </row>
    <row r="212" spans="1:11" s="1" customFormat="1" ht="9.6" x14ac:dyDescent="0.2">
      <c r="A212" s="36">
        <f>A210+1</f>
        <v>80</v>
      </c>
      <c r="B212" s="38" t="s">
        <v>307</v>
      </c>
      <c r="C212" s="39" t="s">
        <v>308</v>
      </c>
      <c r="D212" s="40" t="s">
        <v>42</v>
      </c>
      <c r="E212" s="75">
        <v>5.2149999999999999</v>
      </c>
      <c r="F212" s="43"/>
      <c r="G212" s="44">
        <f>E212*F212</f>
        <v>0</v>
      </c>
      <c r="H212" s="45"/>
      <c r="I212" s="44">
        <f>E212*H212</f>
        <v>0</v>
      </c>
      <c r="J212" s="46">
        <v>5.0000000000000001E-3</v>
      </c>
      <c r="K212" s="47">
        <f>E212*J212</f>
        <v>2.6075000000000001E-2</v>
      </c>
    </row>
    <row r="213" spans="1:11" s="1" customFormat="1" ht="9.6" x14ac:dyDescent="0.2">
      <c r="A213" s="4"/>
      <c r="B213" s="78" t="s">
        <v>43</v>
      </c>
      <c r="C213" s="79" t="s">
        <v>309</v>
      </c>
      <c r="D213" s="76"/>
      <c r="E213" s="76"/>
      <c r="F213" s="4"/>
      <c r="G213" s="76"/>
      <c r="H213" s="76"/>
      <c r="I213" s="76"/>
      <c r="J213" s="76"/>
      <c r="K213" s="77"/>
    </row>
    <row r="214" spans="1:11" s="1" customFormat="1" ht="9.6" x14ac:dyDescent="0.2">
      <c r="A214" s="36">
        <f>A212+1</f>
        <v>81</v>
      </c>
      <c r="B214" s="38" t="s">
        <v>310</v>
      </c>
      <c r="C214" s="39" t="s">
        <v>311</v>
      </c>
      <c r="D214" s="40" t="s">
        <v>155</v>
      </c>
      <c r="E214" s="45">
        <v>18.745000000000001</v>
      </c>
      <c r="F214" s="43"/>
      <c r="G214" s="44">
        <f>E214*F214</f>
        <v>0</v>
      </c>
      <c r="H214" s="45"/>
      <c r="I214" s="44">
        <f>E214*H214</f>
        <v>0</v>
      </c>
      <c r="J214" s="46">
        <v>7.2776799999999999E-3</v>
      </c>
      <c r="K214" s="47">
        <f>E214*J214</f>
        <v>0.1364201116</v>
      </c>
    </row>
    <row r="215" spans="1:11" s="1" customFormat="1" ht="9.6" x14ac:dyDescent="0.2">
      <c r="A215" s="4"/>
      <c r="B215" s="78" t="s">
        <v>43</v>
      </c>
      <c r="C215" s="79" t="s">
        <v>312</v>
      </c>
      <c r="D215" s="76"/>
      <c r="E215" s="76"/>
      <c r="F215" s="4"/>
      <c r="G215" s="76"/>
      <c r="H215" s="76"/>
      <c r="I215" s="76"/>
      <c r="J215" s="76"/>
      <c r="K215" s="77"/>
    </row>
    <row r="216" spans="1:11" s="1" customFormat="1" ht="9.6" x14ac:dyDescent="0.2">
      <c r="A216" s="36">
        <f>A214+1</f>
        <v>82</v>
      </c>
      <c r="B216" s="38" t="s">
        <v>313</v>
      </c>
      <c r="C216" s="39" t="s">
        <v>314</v>
      </c>
      <c r="D216" s="40" t="s">
        <v>155</v>
      </c>
      <c r="E216" s="45">
        <v>20.929999999999996</v>
      </c>
      <c r="F216" s="43"/>
      <c r="G216" s="44">
        <f>E216*F216</f>
        <v>0</v>
      </c>
      <c r="H216" s="45"/>
      <c r="I216" s="44">
        <f>E216*H216</f>
        <v>0</v>
      </c>
      <c r="J216" s="46">
        <v>7.4871599999999996E-3</v>
      </c>
      <c r="K216" s="47">
        <f>E216*J216</f>
        <v>0.15670625879999997</v>
      </c>
    </row>
    <row r="217" spans="1:11" s="1" customFormat="1" ht="9.6" x14ac:dyDescent="0.2">
      <c r="A217" s="4"/>
      <c r="B217" s="78" t="s">
        <v>43</v>
      </c>
      <c r="C217" s="79" t="s">
        <v>315</v>
      </c>
      <c r="D217" s="76"/>
      <c r="E217" s="76"/>
      <c r="F217" s="4"/>
      <c r="G217" s="76"/>
      <c r="H217" s="76"/>
      <c r="I217" s="76"/>
      <c r="J217" s="76"/>
      <c r="K217" s="77"/>
    </row>
    <row r="218" spans="1:11" s="1" customFormat="1" ht="9.6" x14ac:dyDescent="0.2">
      <c r="A218" s="36">
        <f>A216+1</f>
        <v>83</v>
      </c>
      <c r="B218" s="38" t="s">
        <v>316</v>
      </c>
      <c r="C218" s="39" t="s">
        <v>317</v>
      </c>
      <c r="D218" s="40" t="s">
        <v>42</v>
      </c>
      <c r="E218" s="75">
        <v>11.77</v>
      </c>
      <c r="F218" s="43"/>
      <c r="G218" s="44">
        <f>E218*F218</f>
        <v>0</v>
      </c>
      <c r="H218" s="45"/>
      <c r="I218" s="44">
        <f>E218*H218</f>
        <v>0</v>
      </c>
      <c r="J218" s="46">
        <v>0</v>
      </c>
      <c r="K218" s="47">
        <f>E218*J218</f>
        <v>0</v>
      </c>
    </row>
    <row r="219" spans="1:11" s="1" customFormat="1" ht="9.6" x14ac:dyDescent="0.2">
      <c r="A219" s="4"/>
      <c r="B219" s="78" t="s">
        <v>43</v>
      </c>
      <c r="C219" s="79" t="s">
        <v>318</v>
      </c>
      <c r="D219" s="76"/>
      <c r="E219" s="76"/>
      <c r="F219" s="4"/>
      <c r="G219" s="76"/>
      <c r="H219" s="76"/>
      <c r="I219" s="76"/>
      <c r="J219" s="76"/>
      <c r="K219" s="77"/>
    </row>
    <row r="220" spans="1:11" s="1" customFormat="1" ht="9.6" x14ac:dyDescent="0.2">
      <c r="A220" s="36">
        <f>A218+1</f>
        <v>84</v>
      </c>
      <c r="B220" s="38" t="s">
        <v>319</v>
      </c>
      <c r="C220" s="39" t="s">
        <v>320</v>
      </c>
      <c r="D220" s="40" t="s">
        <v>42</v>
      </c>
      <c r="E220" s="75">
        <v>0.65</v>
      </c>
      <c r="F220" s="43"/>
      <c r="G220" s="44">
        <f>E220*F220</f>
        <v>0</v>
      </c>
      <c r="H220" s="45"/>
      <c r="I220" s="44">
        <f>E220*H220</f>
        <v>0</v>
      </c>
      <c r="J220" s="46">
        <v>0</v>
      </c>
      <c r="K220" s="47">
        <f>E220*J220</f>
        <v>0</v>
      </c>
    </row>
    <row r="221" spans="1:11" s="18" customFormat="1" ht="10.199999999999999" x14ac:dyDescent="0.2">
      <c r="A221" s="66"/>
      <c r="B221" s="67">
        <v>781</v>
      </c>
      <c r="C221" s="68" t="s">
        <v>321</v>
      </c>
      <c r="D221" s="69"/>
      <c r="E221" s="69"/>
      <c r="F221" s="70"/>
      <c r="G221" s="71">
        <f>SUM(G202:G220)</f>
        <v>0</v>
      </c>
      <c r="H221" s="72"/>
      <c r="I221" s="73">
        <f>SUM(I202:I220)</f>
        <v>0</v>
      </c>
      <c r="J221" s="72"/>
      <c r="K221" s="74">
        <f>SUM(K202:K220)</f>
        <v>0.5261069424</v>
      </c>
    </row>
    <row r="222" spans="1:11" s="18" customFormat="1" ht="10.199999999999999" x14ac:dyDescent="0.2">
      <c r="A222" s="28"/>
      <c r="B222" s="29" t="s">
        <v>322</v>
      </c>
      <c r="C222" s="30" t="s">
        <v>323</v>
      </c>
      <c r="D222" s="27"/>
      <c r="E222" s="27"/>
      <c r="F222" s="31"/>
      <c r="G222" s="32"/>
      <c r="H222" s="33"/>
      <c r="I222" s="26"/>
      <c r="J222" s="33"/>
      <c r="K222" s="34"/>
    </row>
    <row r="223" spans="1:11" s="1" customFormat="1" ht="9.6" x14ac:dyDescent="0.2">
      <c r="A223" s="36">
        <f>A220+1</f>
        <v>85</v>
      </c>
      <c r="B223" s="38" t="s">
        <v>324</v>
      </c>
      <c r="C223" s="39" t="s">
        <v>325</v>
      </c>
      <c r="D223" s="40" t="s">
        <v>42</v>
      </c>
      <c r="E223" s="75">
        <v>6.83</v>
      </c>
      <c r="F223" s="43"/>
      <c r="G223" s="44">
        <f>E223*F223</f>
        <v>0</v>
      </c>
      <c r="H223" s="45"/>
      <c r="I223" s="44">
        <f>E223*H223</f>
        <v>0</v>
      </c>
      <c r="J223" s="46">
        <v>5.9312999999999998E-4</v>
      </c>
      <c r="K223" s="47">
        <f>E223*J223</f>
        <v>4.0510779E-3</v>
      </c>
    </row>
    <row r="224" spans="1:11" s="1" customFormat="1" ht="9.6" x14ac:dyDescent="0.2">
      <c r="A224" s="35"/>
      <c r="B224" s="38"/>
      <c r="C224" s="39" t="s">
        <v>326</v>
      </c>
      <c r="D224" s="40" t="s">
        <v>46</v>
      </c>
      <c r="E224" s="75">
        <v>6.83</v>
      </c>
      <c r="F224" s="35"/>
      <c r="G224" s="42"/>
      <c r="H224" s="37"/>
      <c r="I224" s="42"/>
      <c r="J224" s="37"/>
      <c r="K224" s="80"/>
    </row>
    <row r="225" spans="1:11" s="1" customFormat="1" ht="9.6" x14ac:dyDescent="0.2">
      <c r="A225" s="4"/>
      <c r="B225" s="78" t="s">
        <v>43</v>
      </c>
      <c r="C225" s="79" t="s">
        <v>327</v>
      </c>
      <c r="D225" s="76"/>
      <c r="E225" s="76"/>
      <c r="F225" s="4"/>
      <c r="G225" s="76"/>
      <c r="H225" s="76"/>
      <c r="I225" s="76"/>
      <c r="J225" s="76"/>
      <c r="K225" s="77"/>
    </row>
    <row r="226" spans="1:11" s="18" customFormat="1" ht="10.199999999999999" x14ac:dyDescent="0.2">
      <c r="A226" s="66"/>
      <c r="B226" s="67">
        <v>783</v>
      </c>
      <c r="C226" s="68" t="s">
        <v>328</v>
      </c>
      <c r="D226" s="69"/>
      <c r="E226" s="69"/>
      <c r="F226" s="70"/>
      <c r="G226" s="71">
        <f>SUM(G223:G225)</f>
        <v>0</v>
      </c>
      <c r="H226" s="72"/>
      <c r="I226" s="73">
        <f>SUM(I223:I225)</f>
        <v>0</v>
      </c>
      <c r="J226" s="72"/>
      <c r="K226" s="74">
        <f>SUM(K223:K225)</f>
        <v>4.0510779E-3</v>
      </c>
    </row>
    <row r="227" spans="1:11" s="18" customFormat="1" ht="10.199999999999999" x14ac:dyDescent="0.2">
      <c r="A227" s="28"/>
      <c r="B227" s="29" t="s">
        <v>329</v>
      </c>
      <c r="C227" s="30" t="s">
        <v>330</v>
      </c>
      <c r="D227" s="27"/>
      <c r="E227" s="27"/>
      <c r="F227" s="31"/>
      <c r="G227" s="32"/>
      <c r="H227" s="33"/>
      <c r="I227" s="26"/>
      <c r="J227" s="33"/>
      <c r="K227" s="34"/>
    </row>
    <row r="228" spans="1:11" s="1" customFormat="1" ht="9.6" x14ac:dyDescent="0.2">
      <c r="A228" s="36">
        <f>A223+1</f>
        <v>86</v>
      </c>
      <c r="B228" s="38" t="s">
        <v>331</v>
      </c>
      <c r="C228" s="39" t="s">
        <v>332</v>
      </c>
      <c r="D228" s="40" t="s">
        <v>42</v>
      </c>
      <c r="E228" s="75">
        <v>189.57</v>
      </c>
      <c r="F228" s="43"/>
      <c r="G228" s="44">
        <f>E228*F228</f>
        <v>0</v>
      </c>
      <c r="H228" s="45"/>
      <c r="I228" s="44">
        <f>E228*H228</f>
        <v>0</v>
      </c>
      <c r="J228" s="46">
        <v>1.6500000000000001E-6</v>
      </c>
      <c r="K228" s="47">
        <f>E228*J228</f>
        <v>3.1279050000000003E-4</v>
      </c>
    </row>
    <row r="229" spans="1:11" s="1" customFormat="1" ht="9.6" x14ac:dyDescent="0.2">
      <c r="A229" s="4"/>
      <c r="B229" s="78" t="s">
        <v>43</v>
      </c>
      <c r="C229" s="79" t="s">
        <v>333</v>
      </c>
      <c r="D229" s="76"/>
      <c r="E229" s="76"/>
      <c r="F229" s="4"/>
      <c r="G229" s="76"/>
      <c r="H229" s="76"/>
      <c r="I229" s="76"/>
      <c r="J229" s="76"/>
      <c r="K229" s="77"/>
    </row>
    <row r="230" spans="1:11" s="1" customFormat="1" ht="9.6" x14ac:dyDescent="0.2">
      <c r="A230" s="36">
        <f>A228+1</f>
        <v>87</v>
      </c>
      <c r="B230" s="38" t="s">
        <v>334</v>
      </c>
      <c r="C230" s="39" t="s">
        <v>335</v>
      </c>
      <c r="D230" s="40" t="s">
        <v>42</v>
      </c>
      <c r="E230" s="41">
        <v>60</v>
      </c>
      <c r="F230" s="43"/>
      <c r="G230" s="44">
        <f>E230*F230</f>
        <v>0</v>
      </c>
      <c r="H230" s="45"/>
      <c r="I230" s="44">
        <f>E230*H230</f>
        <v>0</v>
      </c>
      <c r="J230" s="46">
        <v>1.4E-5</v>
      </c>
      <c r="K230" s="47">
        <f>E230*J230</f>
        <v>8.4000000000000003E-4</v>
      </c>
    </row>
    <row r="231" spans="1:11" s="1" customFormat="1" ht="9.6" x14ac:dyDescent="0.2">
      <c r="A231" s="36">
        <f>A230+1</f>
        <v>88</v>
      </c>
      <c r="B231" s="38" t="s">
        <v>336</v>
      </c>
      <c r="C231" s="39" t="s">
        <v>337</v>
      </c>
      <c r="D231" s="40" t="s">
        <v>42</v>
      </c>
      <c r="E231" s="41">
        <v>35</v>
      </c>
      <c r="F231" s="43"/>
      <c r="G231" s="44">
        <f>E231*F231</f>
        <v>0</v>
      </c>
      <c r="H231" s="45"/>
      <c r="I231" s="44">
        <f>E231*H231</f>
        <v>0</v>
      </c>
      <c r="J231" s="46">
        <v>3.7000000000000005E-5</v>
      </c>
      <c r="K231" s="47">
        <f>E231*J231</f>
        <v>1.2950000000000001E-3</v>
      </c>
    </row>
    <row r="232" spans="1:11" s="1" customFormat="1" ht="9.6" x14ac:dyDescent="0.2">
      <c r="A232" s="36">
        <f>A231+1</f>
        <v>89</v>
      </c>
      <c r="B232" s="38" t="s">
        <v>338</v>
      </c>
      <c r="C232" s="39" t="s">
        <v>339</v>
      </c>
      <c r="D232" s="40" t="s">
        <v>42</v>
      </c>
      <c r="E232" s="75">
        <v>189.57</v>
      </c>
      <c r="F232" s="43"/>
      <c r="G232" s="44">
        <f>E232*F232</f>
        <v>0</v>
      </c>
      <c r="H232" s="45"/>
      <c r="I232" s="44">
        <f>E232*H232</f>
        <v>0</v>
      </c>
      <c r="J232" s="46">
        <v>1.4999999999999999E-4</v>
      </c>
      <c r="K232" s="47">
        <f>E232*J232</f>
        <v>2.8435499999999996E-2</v>
      </c>
    </row>
    <row r="233" spans="1:11" s="1" customFormat="1" ht="9.6" x14ac:dyDescent="0.2">
      <c r="A233" s="36">
        <f>A232+1</f>
        <v>90</v>
      </c>
      <c r="B233" s="38" t="s">
        <v>340</v>
      </c>
      <c r="C233" s="39" t="s">
        <v>341</v>
      </c>
      <c r="D233" s="40" t="s">
        <v>42</v>
      </c>
      <c r="E233" s="75">
        <v>189.57</v>
      </c>
      <c r="F233" s="43"/>
      <c r="G233" s="44">
        <f>E233*F233</f>
        <v>0</v>
      </c>
      <c r="H233" s="45"/>
      <c r="I233" s="44">
        <f>E233*H233</f>
        <v>0</v>
      </c>
      <c r="J233" s="46">
        <v>5.7335000000000003E-4</v>
      </c>
      <c r="K233" s="47">
        <f>E233*J233</f>
        <v>0.1086899595</v>
      </c>
    </row>
    <row r="234" spans="1:11" s="18" customFormat="1" ht="10.8" thickBot="1" x14ac:dyDescent="0.25">
      <c r="A234" s="58"/>
      <c r="B234" s="60">
        <v>784</v>
      </c>
      <c r="C234" s="61" t="s">
        <v>342</v>
      </c>
      <c r="D234" s="59"/>
      <c r="E234" s="59"/>
      <c r="F234" s="62"/>
      <c r="G234" s="64">
        <f>SUM(G228:G233)</f>
        <v>0</v>
      </c>
      <c r="H234" s="63"/>
      <c r="I234" s="81">
        <f>SUM(I228:I233)</f>
        <v>0</v>
      </c>
      <c r="J234" s="63"/>
      <c r="K234" s="65">
        <f>SUM(K228:K233)</f>
        <v>0.13957325000000001</v>
      </c>
    </row>
    <row r="235" spans="1:11" ht="13.8" thickBot="1" x14ac:dyDescent="0.3">
      <c r="A235" s="82"/>
      <c r="B235" s="82"/>
      <c r="C235" s="82"/>
      <c r="D235" s="82"/>
      <c r="E235" s="82"/>
      <c r="F235" s="82"/>
      <c r="G235" s="82"/>
      <c r="H235" s="82"/>
      <c r="I235" s="82"/>
      <c r="J235" s="82"/>
      <c r="K235" s="82"/>
    </row>
    <row r="236" spans="1:11" s="1" customFormat="1" ht="9.75" customHeight="1" x14ac:dyDescent="0.25">
      <c r="A236" s="5" t="s">
        <v>3</v>
      </c>
      <c r="B236" s="226" t="s">
        <v>7</v>
      </c>
      <c r="C236" s="226" t="s">
        <v>9</v>
      </c>
      <c r="D236" s="226" t="s">
        <v>11</v>
      </c>
      <c r="E236" s="226" t="s">
        <v>13</v>
      </c>
      <c r="F236" s="230" t="s">
        <v>15</v>
      </c>
      <c r="G236" s="175"/>
      <c r="H236" s="175"/>
      <c r="I236" s="175"/>
      <c r="J236" s="226" t="s">
        <v>24</v>
      </c>
      <c r="K236" s="227"/>
    </row>
    <row r="237" spans="1:11" s="1" customFormat="1" ht="9.75" customHeight="1" x14ac:dyDescent="0.25">
      <c r="A237" s="6" t="s">
        <v>4</v>
      </c>
      <c r="B237" s="228"/>
      <c r="C237" s="228"/>
      <c r="D237" s="228"/>
      <c r="E237" s="228"/>
      <c r="F237" s="224" t="s">
        <v>16</v>
      </c>
      <c r="G237" s="130"/>
      <c r="H237" s="225" t="s">
        <v>21</v>
      </c>
      <c r="I237" s="130"/>
      <c r="J237" s="228"/>
      <c r="K237" s="229"/>
    </row>
    <row r="238" spans="1:11" s="1" customFormat="1" ht="9.75" customHeight="1" x14ac:dyDescent="0.2">
      <c r="A238" s="6" t="s">
        <v>5</v>
      </c>
      <c r="B238" s="228"/>
      <c r="C238" s="228"/>
      <c r="D238" s="228"/>
      <c r="E238" s="228"/>
      <c r="F238" s="9" t="s">
        <v>17</v>
      </c>
      <c r="G238" s="11" t="s">
        <v>19</v>
      </c>
      <c r="H238" s="13" t="s">
        <v>17</v>
      </c>
      <c r="I238" s="11" t="s">
        <v>19</v>
      </c>
      <c r="J238" s="13" t="s">
        <v>17</v>
      </c>
      <c r="K238" s="15" t="s">
        <v>19</v>
      </c>
    </row>
    <row r="239" spans="1:11" s="1" customFormat="1" ht="9.75" customHeight="1" thickBot="1" x14ac:dyDescent="0.25">
      <c r="A239" s="7" t="s">
        <v>6</v>
      </c>
      <c r="B239" s="8" t="s">
        <v>8</v>
      </c>
      <c r="C239" s="8" t="s">
        <v>10</v>
      </c>
      <c r="D239" s="8" t="s">
        <v>12</v>
      </c>
      <c r="E239" s="8" t="s">
        <v>14</v>
      </c>
      <c r="F239" s="10" t="s">
        <v>18</v>
      </c>
      <c r="G239" s="12" t="s">
        <v>20</v>
      </c>
      <c r="H239" s="14" t="s">
        <v>22</v>
      </c>
      <c r="I239" s="12" t="s">
        <v>23</v>
      </c>
      <c r="J239" s="14" t="s">
        <v>25</v>
      </c>
      <c r="K239" s="16" t="s">
        <v>26</v>
      </c>
    </row>
    <row r="240" spans="1:11" s="18" customFormat="1" ht="10.199999999999999" x14ac:dyDescent="0.2">
      <c r="A240" s="20"/>
      <c r="B240" s="19"/>
      <c r="C240" s="21" t="s">
        <v>343</v>
      </c>
      <c r="D240" s="19"/>
      <c r="E240" s="19"/>
      <c r="F240" s="22"/>
      <c r="G240" s="23"/>
      <c r="H240" s="24"/>
      <c r="J240" s="24"/>
      <c r="K240" s="25"/>
    </row>
    <row r="241" spans="1:11" s="18" customFormat="1" ht="10.199999999999999" x14ac:dyDescent="0.2">
      <c r="A241" s="28"/>
      <c r="B241" s="29" t="s">
        <v>344</v>
      </c>
      <c r="C241" s="30" t="s">
        <v>345</v>
      </c>
      <c r="D241" s="27"/>
      <c r="E241" s="27"/>
      <c r="F241" s="31"/>
      <c r="G241" s="32"/>
      <c r="H241" s="33"/>
      <c r="I241" s="26"/>
      <c r="J241" s="33"/>
      <c r="K241" s="34"/>
    </row>
    <row r="242" spans="1:11" s="1" customFormat="1" ht="9.6" x14ac:dyDescent="0.2">
      <c r="A242" s="36">
        <f>A233+1</f>
        <v>91</v>
      </c>
      <c r="B242" s="38" t="s">
        <v>346</v>
      </c>
      <c r="C242" s="39" t="s">
        <v>347</v>
      </c>
      <c r="D242" s="40" t="s">
        <v>155</v>
      </c>
      <c r="E242" s="45">
        <v>6.5</v>
      </c>
      <c r="F242" s="43"/>
      <c r="G242" s="44">
        <f>E242*F242</f>
        <v>0</v>
      </c>
      <c r="H242" s="45"/>
      <c r="I242" s="44">
        <f>E242*H242</f>
        <v>0</v>
      </c>
      <c r="J242" s="46">
        <v>9.7999999999999997E-3</v>
      </c>
      <c r="K242" s="47">
        <f>E242*J242</f>
        <v>6.3699999999999993E-2</v>
      </c>
    </row>
    <row r="243" spans="1:11" s="1" customFormat="1" ht="9.6" x14ac:dyDescent="0.2">
      <c r="A243" s="36">
        <f>A242+1</f>
        <v>92</v>
      </c>
      <c r="B243" s="38" t="s">
        <v>348</v>
      </c>
      <c r="C243" s="39" t="s">
        <v>349</v>
      </c>
      <c r="D243" s="40" t="s">
        <v>155</v>
      </c>
      <c r="E243" s="45">
        <v>6.3</v>
      </c>
      <c r="F243" s="43"/>
      <c r="G243" s="44">
        <f>E243*F243</f>
        <v>0</v>
      </c>
      <c r="H243" s="45"/>
      <c r="I243" s="44">
        <f>E243*H243</f>
        <v>0</v>
      </c>
      <c r="J243" s="46">
        <v>4.6420000000000003E-3</v>
      </c>
      <c r="K243" s="47">
        <f>E243*J243</f>
        <v>2.9244600000000003E-2</v>
      </c>
    </row>
    <row r="244" spans="1:11" s="1" customFormat="1" ht="9.6" x14ac:dyDescent="0.2">
      <c r="A244" s="48">
        <f>A243+1</f>
        <v>93</v>
      </c>
      <c r="B244" s="49" t="s">
        <v>350</v>
      </c>
      <c r="C244" s="50" t="s">
        <v>351</v>
      </c>
      <c r="D244" s="51" t="s">
        <v>155</v>
      </c>
      <c r="E244" s="55">
        <v>7.56</v>
      </c>
      <c r="F244" s="53"/>
      <c r="G244" s="54">
        <f>E244*F244</f>
        <v>0</v>
      </c>
      <c r="H244" s="55"/>
      <c r="I244" s="54">
        <f>E244*H244</f>
        <v>0</v>
      </c>
      <c r="J244" s="56">
        <v>2.7999999999999998E-4</v>
      </c>
      <c r="K244" s="57">
        <f>E244*J244</f>
        <v>2.1167999999999998E-3</v>
      </c>
    </row>
    <row r="245" spans="1:11" s="1" customFormat="1" ht="9.6" x14ac:dyDescent="0.2">
      <c r="A245" s="4"/>
      <c r="B245" s="78" t="s">
        <v>43</v>
      </c>
      <c r="C245" s="79" t="s">
        <v>352</v>
      </c>
      <c r="D245" s="76"/>
      <c r="E245" s="76"/>
      <c r="F245" s="4"/>
      <c r="G245" s="76"/>
      <c r="H245" s="76"/>
      <c r="I245" s="76"/>
      <c r="J245" s="76"/>
      <c r="K245" s="77"/>
    </row>
    <row r="246" spans="1:11" s="1" customFormat="1" ht="19.2" x14ac:dyDescent="0.2">
      <c r="A246" s="36">
        <f>A244+1</f>
        <v>94</v>
      </c>
      <c r="B246" s="38" t="s">
        <v>353</v>
      </c>
      <c r="C246" s="39" t="s">
        <v>354</v>
      </c>
      <c r="D246" s="40" t="s">
        <v>32</v>
      </c>
      <c r="E246" s="41">
        <v>15</v>
      </c>
      <c r="F246" s="43"/>
      <c r="G246" s="44">
        <f>E246*F246</f>
        <v>0</v>
      </c>
      <c r="H246" s="45"/>
      <c r="I246" s="44">
        <f>E246*H246</f>
        <v>0</v>
      </c>
      <c r="J246" s="46">
        <v>3.4424999999999999E-4</v>
      </c>
      <c r="K246" s="47">
        <f>E246*J246</f>
        <v>5.1637499999999999E-3</v>
      </c>
    </row>
    <row r="247" spans="1:11" s="1" customFormat="1" ht="19.2" x14ac:dyDescent="0.2">
      <c r="A247" s="36">
        <f>A246+1</f>
        <v>95</v>
      </c>
      <c r="B247" s="38" t="s">
        <v>355</v>
      </c>
      <c r="C247" s="39" t="s">
        <v>356</v>
      </c>
      <c r="D247" s="40" t="s">
        <v>32</v>
      </c>
      <c r="E247" s="41">
        <v>2</v>
      </c>
      <c r="F247" s="43"/>
      <c r="G247" s="44">
        <f>E247*F247</f>
        <v>0</v>
      </c>
      <c r="H247" s="45"/>
      <c r="I247" s="44">
        <f>E247*H247</f>
        <v>0</v>
      </c>
      <c r="J247" s="46">
        <v>4.9724999999999997E-4</v>
      </c>
      <c r="K247" s="47">
        <f>E247*J247</f>
        <v>9.9449999999999994E-4</v>
      </c>
    </row>
    <row r="248" spans="1:11" s="1" customFormat="1" ht="9.6" x14ac:dyDescent="0.2">
      <c r="A248" s="36">
        <f>A247+1</f>
        <v>96</v>
      </c>
      <c r="B248" s="38" t="s">
        <v>357</v>
      </c>
      <c r="C248" s="39" t="s">
        <v>358</v>
      </c>
      <c r="D248" s="40" t="s">
        <v>155</v>
      </c>
      <c r="E248" s="41">
        <v>1</v>
      </c>
      <c r="F248" s="43"/>
      <c r="G248" s="44">
        <f>E248*F248</f>
        <v>0</v>
      </c>
      <c r="H248" s="45"/>
      <c r="I248" s="44">
        <f>E248*H248</f>
        <v>0</v>
      </c>
      <c r="J248" s="46">
        <v>6.9629999999999996E-3</v>
      </c>
      <c r="K248" s="47">
        <f>E248*J248</f>
        <v>6.9629999999999996E-3</v>
      </c>
    </row>
    <row r="249" spans="1:11" s="1" customFormat="1" ht="9.6" x14ac:dyDescent="0.2">
      <c r="A249" s="48">
        <f>A248+1</f>
        <v>97</v>
      </c>
      <c r="B249" s="49" t="s">
        <v>359</v>
      </c>
      <c r="C249" s="50" t="s">
        <v>360</v>
      </c>
      <c r="D249" s="51" t="s">
        <v>155</v>
      </c>
      <c r="E249" s="55">
        <v>1.2</v>
      </c>
      <c r="F249" s="53"/>
      <c r="G249" s="54">
        <f>E249*F249</f>
        <v>0</v>
      </c>
      <c r="H249" s="55"/>
      <c r="I249" s="54">
        <f>E249*H249</f>
        <v>0</v>
      </c>
      <c r="J249" s="56">
        <v>1.5E-3</v>
      </c>
      <c r="K249" s="57">
        <f>E249*J249</f>
        <v>1.8E-3</v>
      </c>
    </row>
    <row r="250" spans="1:11" s="1" customFormat="1" ht="9.6" x14ac:dyDescent="0.2">
      <c r="A250" s="4"/>
      <c r="B250" s="78" t="s">
        <v>43</v>
      </c>
      <c r="C250" s="79" t="s">
        <v>361</v>
      </c>
      <c r="D250" s="76"/>
      <c r="E250" s="76"/>
      <c r="F250" s="4"/>
      <c r="G250" s="76"/>
      <c r="H250" s="76"/>
      <c r="I250" s="76"/>
      <c r="J250" s="76"/>
      <c r="K250" s="77"/>
    </row>
    <row r="251" spans="1:11" s="18" customFormat="1" ht="10.199999999999999" x14ac:dyDescent="0.2">
      <c r="A251" s="66"/>
      <c r="B251" s="67">
        <v>721</v>
      </c>
      <c r="C251" s="68" t="s">
        <v>362</v>
      </c>
      <c r="D251" s="69"/>
      <c r="E251" s="69"/>
      <c r="F251" s="70"/>
      <c r="G251" s="71">
        <f>SUM(G242:G250)</f>
        <v>0</v>
      </c>
      <c r="H251" s="72"/>
      <c r="I251" s="73">
        <f>SUM(I242:I250)</f>
        <v>0</v>
      </c>
      <c r="J251" s="72"/>
      <c r="K251" s="74">
        <f>SUM(K242:K250)</f>
        <v>0.10998264999999997</v>
      </c>
    </row>
    <row r="252" spans="1:11" s="18" customFormat="1" ht="10.199999999999999" x14ac:dyDescent="0.2">
      <c r="A252" s="28"/>
      <c r="B252" s="29" t="s">
        <v>363</v>
      </c>
      <c r="C252" s="30" t="s">
        <v>364</v>
      </c>
      <c r="D252" s="27"/>
      <c r="E252" s="27"/>
      <c r="F252" s="31"/>
      <c r="G252" s="32"/>
      <c r="H252" s="33"/>
      <c r="I252" s="26"/>
      <c r="J252" s="33"/>
      <c r="K252" s="34"/>
    </row>
    <row r="253" spans="1:11" s="1" customFormat="1" ht="9.6" x14ac:dyDescent="0.2">
      <c r="A253" s="36">
        <f>A249+1</f>
        <v>98</v>
      </c>
      <c r="B253" s="38" t="s">
        <v>365</v>
      </c>
      <c r="C253" s="39" t="s">
        <v>366</v>
      </c>
      <c r="D253" s="40" t="s">
        <v>155</v>
      </c>
      <c r="E253" s="41">
        <v>16</v>
      </c>
      <c r="F253" s="43"/>
      <c r="G253" s="44">
        <f>E253*F253</f>
        <v>0</v>
      </c>
      <c r="H253" s="45"/>
      <c r="I253" s="44">
        <f>E253*H253</f>
        <v>0</v>
      </c>
      <c r="J253" s="46">
        <v>3.3073999999999999E-4</v>
      </c>
      <c r="K253" s="47">
        <f>E253*J253</f>
        <v>5.2918399999999999E-3</v>
      </c>
    </row>
    <row r="254" spans="1:11" s="1" customFormat="1" ht="9.6" x14ac:dyDescent="0.2">
      <c r="A254" s="36">
        <f>A253+1</f>
        <v>99</v>
      </c>
      <c r="B254" s="38" t="s">
        <v>367</v>
      </c>
      <c r="C254" s="39" t="s">
        <v>368</v>
      </c>
      <c r="D254" s="40" t="s">
        <v>32</v>
      </c>
      <c r="E254" s="41">
        <v>26</v>
      </c>
      <c r="F254" s="43"/>
      <c r="G254" s="44">
        <f>E254*F254</f>
        <v>0</v>
      </c>
      <c r="H254" s="45"/>
      <c r="I254" s="44">
        <f>E254*H254</f>
        <v>0</v>
      </c>
      <c r="J254" s="46">
        <v>0</v>
      </c>
      <c r="K254" s="47">
        <f>E254*J254</f>
        <v>0</v>
      </c>
    </row>
    <row r="255" spans="1:11" s="1" customFormat="1" ht="9.6" x14ac:dyDescent="0.2">
      <c r="A255" s="48">
        <f>A254+1</f>
        <v>100</v>
      </c>
      <c r="B255" s="49" t="s">
        <v>369</v>
      </c>
      <c r="C255" s="50" t="s">
        <v>577</v>
      </c>
      <c r="D255" s="51" t="s">
        <v>155</v>
      </c>
      <c r="E255" s="55">
        <v>19.2</v>
      </c>
      <c r="F255" s="53"/>
      <c r="G255" s="54">
        <f>E255*F255</f>
        <v>0</v>
      </c>
      <c r="H255" s="55"/>
      <c r="I255" s="54">
        <f>E255*H255</f>
        <v>0</v>
      </c>
      <c r="J255" s="56">
        <v>2.0000000000000001E-4</v>
      </c>
      <c r="K255" s="57">
        <f>E255*J255</f>
        <v>3.8400000000000001E-3</v>
      </c>
    </row>
    <row r="256" spans="1:11" s="1" customFormat="1" ht="9.6" x14ac:dyDescent="0.2">
      <c r="A256" s="4"/>
      <c r="B256" s="78" t="s">
        <v>43</v>
      </c>
      <c r="C256" s="79" t="s">
        <v>370</v>
      </c>
      <c r="D256" s="76"/>
      <c r="E256" s="76"/>
      <c r="F256" s="4"/>
      <c r="G256" s="76"/>
      <c r="H256" s="76"/>
      <c r="I256" s="76"/>
      <c r="J256" s="76"/>
      <c r="K256" s="77"/>
    </row>
    <row r="257" spans="1:11" s="1" customFormat="1" ht="9.6" x14ac:dyDescent="0.2">
      <c r="A257" s="36">
        <f>A255+1</f>
        <v>101</v>
      </c>
      <c r="B257" s="38" t="s">
        <v>371</v>
      </c>
      <c r="C257" s="39" t="s">
        <v>372</v>
      </c>
      <c r="D257" s="40" t="s">
        <v>32</v>
      </c>
      <c r="E257" s="41">
        <v>8</v>
      </c>
      <c r="F257" s="43"/>
      <c r="G257" s="44">
        <f>E257*F257</f>
        <v>0</v>
      </c>
      <c r="H257" s="45"/>
      <c r="I257" s="44">
        <f>E257*H257</f>
        <v>0</v>
      </c>
      <c r="J257" s="46">
        <v>4.2549999999999999E-6</v>
      </c>
      <c r="K257" s="47">
        <f>E257*J257</f>
        <v>3.4039999999999999E-5</v>
      </c>
    </row>
    <row r="258" spans="1:11" s="1" customFormat="1" ht="9.6" x14ac:dyDescent="0.2">
      <c r="A258" s="36">
        <f>A257+1</f>
        <v>102</v>
      </c>
      <c r="B258" s="38" t="s">
        <v>373</v>
      </c>
      <c r="C258" s="39" t="s">
        <v>374</v>
      </c>
      <c r="D258" s="40" t="s">
        <v>155</v>
      </c>
      <c r="E258" s="45">
        <v>16.5</v>
      </c>
      <c r="F258" s="43"/>
      <c r="G258" s="44">
        <f>E258*F258</f>
        <v>0</v>
      </c>
      <c r="H258" s="45"/>
      <c r="I258" s="44">
        <f>E258*H258</f>
        <v>0</v>
      </c>
      <c r="J258" s="46">
        <v>3.5000000000000001E-3</v>
      </c>
      <c r="K258" s="47">
        <f>E258*J258</f>
        <v>5.7750000000000003E-2</v>
      </c>
    </row>
    <row r="259" spans="1:11" s="18" customFormat="1" ht="10.199999999999999" x14ac:dyDescent="0.2">
      <c r="A259" s="66"/>
      <c r="B259" s="67">
        <v>722</v>
      </c>
      <c r="C259" s="68" t="s">
        <v>375</v>
      </c>
      <c r="D259" s="69"/>
      <c r="E259" s="69"/>
      <c r="F259" s="70"/>
      <c r="G259" s="71">
        <f>SUM(G253:G258)</f>
        <v>0</v>
      </c>
      <c r="H259" s="72"/>
      <c r="I259" s="73">
        <f>SUM(I253:I258)</f>
        <v>0</v>
      </c>
      <c r="J259" s="72"/>
      <c r="K259" s="74">
        <f>SUM(K253:K258)</f>
        <v>6.6915880000000011E-2</v>
      </c>
    </row>
    <row r="260" spans="1:11" s="18" customFormat="1" ht="10.199999999999999" x14ac:dyDescent="0.2">
      <c r="A260" s="28"/>
      <c r="B260" s="29" t="s">
        <v>376</v>
      </c>
      <c r="C260" s="30" t="s">
        <v>377</v>
      </c>
      <c r="D260" s="27"/>
      <c r="E260" s="27"/>
      <c r="F260" s="31"/>
      <c r="G260" s="32"/>
      <c r="H260" s="33"/>
      <c r="I260" s="26"/>
      <c r="J260" s="33"/>
      <c r="K260" s="34"/>
    </row>
    <row r="261" spans="1:11" s="1" customFormat="1" ht="9.6" x14ac:dyDescent="0.2">
      <c r="A261" s="36">
        <f>A258+1</f>
        <v>103</v>
      </c>
      <c r="B261" s="38" t="s">
        <v>378</v>
      </c>
      <c r="C261" s="39" t="s">
        <v>379</v>
      </c>
      <c r="D261" s="40" t="s">
        <v>155</v>
      </c>
      <c r="E261" s="41">
        <v>24</v>
      </c>
      <c r="F261" s="43"/>
      <c r="G261" s="44">
        <f>E261*F261</f>
        <v>0</v>
      </c>
      <c r="H261" s="45"/>
      <c r="I261" s="44">
        <f>E261*H261</f>
        <v>0</v>
      </c>
      <c r="J261" s="46">
        <v>2.2569199999999999E-3</v>
      </c>
      <c r="K261" s="47">
        <f>E261*J261</f>
        <v>5.4166079999999998E-2</v>
      </c>
    </row>
    <row r="262" spans="1:11" s="1" customFormat="1" ht="9.6" x14ac:dyDescent="0.2">
      <c r="A262" s="36">
        <f>A261+1</f>
        <v>104</v>
      </c>
      <c r="B262" s="38" t="s">
        <v>380</v>
      </c>
      <c r="C262" s="39" t="s">
        <v>381</v>
      </c>
      <c r="D262" s="40" t="s">
        <v>235</v>
      </c>
      <c r="E262" s="41">
        <v>1</v>
      </c>
      <c r="F262" s="43"/>
      <c r="G262" s="44">
        <f>E262*F262</f>
        <v>0</v>
      </c>
      <c r="H262" s="45"/>
      <c r="I262" s="44">
        <f>E262*H262</f>
        <v>0</v>
      </c>
      <c r="J262" s="46">
        <v>1.6407999999999999E-4</v>
      </c>
      <c r="K262" s="47">
        <f>E262*J262</f>
        <v>1.6407999999999999E-4</v>
      </c>
    </row>
    <row r="263" spans="1:11" s="1" customFormat="1" ht="9.6" x14ac:dyDescent="0.2">
      <c r="A263" s="36">
        <f>A262+1</f>
        <v>105</v>
      </c>
      <c r="B263" s="38" t="s">
        <v>382</v>
      </c>
      <c r="C263" s="39" t="s">
        <v>383</v>
      </c>
      <c r="D263" s="40" t="s">
        <v>155</v>
      </c>
      <c r="E263" s="41">
        <v>25</v>
      </c>
      <c r="F263" s="43"/>
      <c r="G263" s="44">
        <f>E263*F263</f>
        <v>0</v>
      </c>
      <c r="H263" s="45"/>
      <c r="I263" s="44">
        <f>E263*H263</f>
        <v>0</v>
      </c>
      <c r="J263" s="46">
        <v>3.9952299999999998E-3</v>
      </c>
      <c r="K263" s="47">
        <f>E263*J263</f>
        <v>9.988074999999999E-2</v>
      </c>
    </row>
    <row r="264" spans="1:11" s="1" customFormat="1" ht="9.6" x14ac:dyDescent="0.2">
      <c r="A264" s="48">
        <f>A263+1</f>
        <v>106</v>
      </c>
      <c r="B264" s="49" t="s">
        <v>384</v>
      </c>
      <c r="C264" s="50" t="s">
        <v>385</v>
      </c>
      <c r="D264" s="51" t="s">
        <v>155</v>
      </c>
      <c r="E264" s="55">
        <v>30</v>
      </c>
      <c r="F264" s="53"/>
      <c r="G264" s="54">
        <f>E264*F264</f>
        <v>0</v>
      </c>
      <c r="H264" s="55"/>
      <c r="I264" s="54">
        <f>E264*H264</f>
        <v>0</v>
      </c>
      <c r="J264" s="56">
        <v>5.9000000000000003E-4</v>
      </c>
      <c r="K264" s="57">
        <f>E264*J264</f>
        <v>1.77E-2</v>
      </c>
    </row>
    <row r="265" spans="1:11" s="1" customFormat="1" ht="9.6" x14ac:dyDescent="0.2">
      <c r="A265" s="4"/>
      <c r="B265" s="78" t="s">
        <v>43</v>
      </c>
      <c r="C265" s="79" t="s">
        <v>386</v>
      </c>
      <c r="D265" s="76"/>
      <c r="E265" s="76"/>
      <c r="F265" s="4"/>
      <c r="G265" s="76"/>
      <c r="H265" s="76"/>
      <c r="I265" s="76"/>
      <c r="J265" s="76"/>
      <c r="K265" s="77"/>
    </row>
    <row r="266" spans="1:11" s="1" customFormat="1" ht="9.6" x14ac:dyDescent="0.2">
      <c r="A266" s="36">
        <f>A264+1</f>
        <v>107</v>
      </c>
      <c r="B266" s="38" t="s">
        <v>387</v>
      </c>
      <c r="C266" s="39" t="s">
        <v>388</v>
      </c>
      <c r="D266" s="40" t="s">
        <v>32</v>
      </c>
      <c r="E266" s="41">
        <v>2</v>
      </c>
      <c r="F266" s="43"/>
      <c r="G266" s="44">
        <f t="shared" ref="G266:G275" si="7">E266*F266</f>
        <v>0</v>
      </c>
      <c r="H266" s="45"/>
      <c r="I266" s="44">
        <f t="shared" ref="I266:I275" si="8">E266*H266</f>
        <v>0</v>
      </c>
      <c r="J266" s="46">
        <v>2.9300000000000001E-5</v>
      </c>
      <c r="K266" s="47">
        <f t="shared" ref="K266:K275" si="9">E266*J266</f>
        <v>5.8600000000000001E-5</v>
      </c>
    </row>
    <row r="267" spans="1:11" s="1" customFormat="1" ht="9.6" x14ac:dyDescent="0.2">
      <c r="A267" s="48">
        <f t="shared" ref="A267:A275" si="10">A266+1</f>
        <v>108</v>
      </c>
      <c r="B267" s="49" t="s">
        <v>389</v>
      </c>
      <c r="C267" s="50" t="s">
        <v>390</v>
      </c>
      <c r="D267" s="51" t="s">
        <v>32</v>
      </c>
      <c r="E267" s="52">
        <v>2</v>
      </c>
      <c r="F267" s="53"/>
      <c r="G267" s="54">
        <f t="shared" si="7"/>
        <v>0</v>
      </c>
      <c r="H267" s="55"/>
      <c r="I267" s="54">
        <f t="shared" si="8"/>
        <v>0</v>
      </c>
      <c r="J267" s="56">
        <v>1E-4</v>
      </c>
      <c r="K267" s="57">
        <f t="shared" si="9"/>
        <v>2.0000000000000001E-4</v>
      </c>
    </row>
    <row r="268" spans="1:11" s="1" customFormat="1" ht="9.6" x14ac:dyDescent="0.2">
      <c r="A268" s="36">
        <f t="shared" si="10"/>
        <v>109</v>
      </c>
      <c r="B268" s="38" t="s">
        <v>391</v>
      </c>
      <c r="C268" s="39" t="s">
        <v>392</v>
      </c>
      <c r="D268" s="40" t="s">
        <v>32</v>
      </c>
      <c r="E268" s="41">
        <v>15</v>
      </c>
      <c r="F268" s="43"/>
      <c r="G268" s="44">
        <f t="shared" si="7"/>
        <v>0</v>
      </c>
      <c r="H268" s="45"/>
      <c r="I268" s="44">
        <f t="shared" si="8"/>
        <v>0</v>
      </c>
      <c r="J268" s="46">
        <v>1.6269699999999999E-3</v>
      </c>
      <c r="K268" s="47">
        <f t="shared" si="9"/>
        <v>2.4404550000000001E-2</v>
      </c>
    </row>
    <row r="269" spans="1:11" s="1" customFormat="1" ht="9.6" x14ac:dyDescent="0.2">
      <c r="A269" s="48">
        <f t="shared" si="10"/>
        <v>110</v>
      </c>
      <c r="B269" s="49" t="s">
        <v>393</v>
      </c>
      <c r="C269" s="50" t="s">
        <v>394</v>
      </c>
      <c r="D269" s="51" t="s">
        <v>32</v>
      </c>
      <c r="E269" s="52">
        <v>15</v>
      </c>
      <c r="F269" s="53"/>
      <c r="G269" s="54">
        <f t="shared" si="7"/>
        <v>0</v>
      </c>
      <c r="H269" s="55"/>
      <c r="I269" s="54">
        <f t="shared" si="8"/>
        <v>0</v>
      </c>
      <c r="J269" s="56">
        <v>1.2999999999999999E-4</v>
      </c>
      <c r="K269" s="57">
        <f t="shared" si="9"/>
        <v>1.9499999999999999E-3</v>
      </c>
    </row>
    <row r="270" spans="1:11" s="1" customFormat="1" ht="9.6" x14ac:dyDescent="0.2">
      <c r="A270" s="36">
        <f t="shared" si="10"/>
        <v>111</v>
      </c>
      <c r="B270" s="38" t="s">
        <v>395</v>
      </c>
      <c r="C270" s="39" t="s">
        <v>396</v>
      </c>
      <c r="D270" s="40" t="s">
        <v>32</v>
      </c>
      <c r="E270" s="41">
        <v>2</v>
      </c>
      <c r="F270" s="43"/>
      <c r="G270" s="44">
        <f t="shared" si="7"/>
        <v>0</v>
      </c>
      <c r="H270" s="45"/>
      <c r="I270" s="44">
        <f t="shared" si="8"/>
        <v>0</v>
      </c>
      <c r="J270" s="46">
        <v>3.9952299999999998E-3</v>
      </c>
      <c r="K270" s="47">
        <f t="shared" si="9"/>
        <v>7.9904599999999996E-3</v>
      </c>
    </row>
    <row r="271" spans="1:11" s="1" customFormat="1" ht="9.6" x14ac:dyDescent="0.2">
      <c r="A271" s="48">
        <f t="shared" si="10"/>
        <v>112</v>
      </c>
      <c r="B271" s="49" t="s">
        <v>397</v>
      </c>
      <c r="C271" s="50" t="s">
        <v>398</v>
      </c>
      <c r="D271" s="51" t="s">
        <v>32</v>
      </c>
      <c r="E271" s="52">
        <v>2</v>
      </c>
      <c r="F271" s="53"/>
      <c r="G271" s="54">
        <f t="shared" si="7"/>
        <v>0</v>
      </c>
      <c r="H271" s="55"/>
      <c r="I271" s="54">
        <f t="shared" si="8"/>
        <v>0</v>
      </c>
      <c r="J271" s="56">
        <v>1.8000000000000001E-4</v>
      </c>
      <c r="K271" s="57">
        <f t="shared" si="9"/>
        <v>3.6000000000000002E-4</v>
      </c>
    </row>
    <row r="272" spans="1:11" s="1" customFormat="1" ht="9.6" x14ac:dyDescent="0.2">
      <c r="A272" s="36">
        <f t="shared" si="10"/>
        <v>113</v>
      </c>
      <c r="B272" s="38" t="s">
        <v>399</v>
      </c>
      <c r="C272" s="39" t="s">
        <v>400</v>
      </c>
      <c r="D272" s="40" t="s">
        <v>155</v>
      </c>
      <c r="E272" s="41">
        <v>24</v>
      </c>
      <c r="F272" s="43"/>
      <c r="G272" s="44">
        <f t="shared" si="7"/>
        <v>0</v>
      </c>
      <c r="H272" s="45"/>
      <c r="I272" s="44">
        <f t="shared" si="8"/>
        <v>0</v>
      </c>
      <c r="J272" s="46">
        <v>0</v>
      </c>
      <c r="K272" s="47">
        <f t="shared" si="9"/>
        <v>0</v>
      </c>
    </row>
    <row r="273" spans="1:11" s="1" customFormat="1" ht="9.6" x14ac:dyDescent="0.2">
      <c r="A273" s="36">
        <f t="shared" si="10"/>
        <v>114</v>
      </c>
      <c r="B273" s="38" t="s">
        <v>401</v>
      </c>
      <c r="C273" s="39" t="s">
        <v>402</v>
      </c>
      <c r="D273" s="40" t="s">
        <v>155</v>
      </c>
      <c r="E273" s="41">
        <v>4</v>
      </c>
      <c r="F273" s="43"/>
      <c r="G273" s="44">
        <f t="shared" si="7"/>
        <v>0</v>
      </c>
      <c r="H273" s="45"/>
      <c r="I273" s="44">
        <f t="shared" si="8"/>
        <v>0</v>
      </c>
      <c r="J273" s="46">
        <v>5.2151999999999997E-3</v>
      </c>
      <c r="K273" s="47">
        <f t="shared" si="9"/>
        <v>2.0860799999999999E-2</v>
      </c>
    </row>
    <row r="274" spans="1:11" s="1" customFormat="1" ht="9.6" x14ac:dyDescent="0.2">
      <c r="A274" s="36">
        <f t="shared" si="10"/>
        <v>115</v>
      </c>
      <c r="B274" s="38" t="s">
        <v>403</v>
      </c>
      <c r="C274" s="39" t="s">
        <v>404</v>
      </c>
      <c r="D274" s="40" t="s">
        <v>155</v>
      </c>
      <c r="E274" s="41">
        <v>10</v>
      </c>
      <c r="F274" s="43"/>
      <c r="G274" s="44">
        <f t="shared" si="7"/>
        <v>0</v>
      </c>
      <c r="H274" s="45"/>
      <c r="I274" s="44">
        <f t="shared" si="8"/>
        <v>0</v>
      </c>
      <c r="J274" s="46">
        <v>4.8104000000000002E-4</v>
      </c>
      <c r="K274" s="47">
        <f t="shared" si="9"/>
        <v>4.8104000000000003E-3</v>
      </c>
    </row>
    <row r="275" spans="1:11" s="1" customFormat="1" ht="9.6" x14ac:dyDescent="0.2">
      <c r="A275" s="36">
        <f t="shared" si="10"/>
        <v>116</v>
      </c>
      <c r="B275" s="38" t="s">
        <v>405</v>
      </c>
      <c r="C275" s="39" t="s">
        <v>406</v>
      </c>
      <c r="D275" s="40" t="s">
        <v>235</v>
      </c>
      <c r="E275" s="41">
        <v>1</v>
      </c>
      <c r="F275" s="43"/>
      <c r="G275" s="44">
        <f t="shared" si="7"/>
        <v>0</v>
      </c>
      <c r="H275" s="45"/>
      <c r="I275" s="44">
        <f t="shared" si="8"/>
        <v>0</v>
      </c>
      <c r="J275" s="46">
        <v>3.6465E-3</v>
      </c>
      <c r="K275" s="47">
        <f t="shared" si="9"/>
        <v>3.6465E-3</v>
      </c>
    </row>
    <row r="276" spans="1:11" s="18" customFormat="1" ht="10.199999999999999" x14ac:dyDescent="0.2">
      <c r="A276" s="66"/>
      <c r="B276" s="67">
        <v>723</v>
      </c>
      <c r="C276" s="68" t="s">
        <v>407</v>
      </c>
      <c r="D276" s="69"/>
      <c r="E276" s="69"/>
      <c r="F276" s="70"/>
      <c r="G276" s="71">
        <f>SUM(G261:G275)</f>
        <v>0</v>
      </c>
      <c r="H276" s="72"/>
      <c r="I276" s="73">
        <f>SUM(I261:I275)</f>
        <v>0</v>
      </c>
      <c r="J276" s="72"/>
      <c r="K276" s="74">
        <f>SUM(K261:K275)</f>
        <v>0.23619221999999995</v>
      </c>
    </row>
    <row r="277" spans="1:11" s="18" customFormat="1" ht="10.199999999999999" x14ac:dyDescent="0.2">
      <c r="A277" s="28"/>
      <c r="B277" s="29" t="s">
        <v>408</v>
      </c>
      <c r="C277" s="30" t="s">
        <v>409</v>
      </c>
      <c r="D277" s="27"/>
      <c r="E277" s="27"/>
      <c r="F277" s="31"/>
      <c r="G277" s="32"/>
      <c r="H277" s="33"/>
      <c r="I277" s="26"/>
      <c r="J277" s="33"/>
      <c r="K277" s="34"/>
    </row>
    <row r="278" spans="1:11" s="1" customFormat="1" ht="9.6" x14ac:dyDescent="0.2">
      <c r="A278" s="36">
        <f>A275+1</f>
        <v>117</v>
      </c>
      <c r="B278" s="38" t="s">
        <v>410</v>
      </c>
      <c r="C278" s="39" t="s">
        <v>411</v>
      </c>
      <c r="D278" s="40" t="s">
        <v>32</v>
      </c>
      <c r="E278" s="41">
        <v>1</v>
      </c>
      <c r="F278" s="43"/>
      <c r="G278" s="44">
        <f t="shared" ref="G278:G305" si="11">E278*F278</f>
        <v>0</v>
      </c>
      <c r="H278" s="45"/>
      <c r="I278" s="44">
        <f t="shared" ref="I278:I305" si="12">E278*H278</f>
        <v>0</v>
      </c>
      <c r="J278" s="46">
        <v>2E-3</v>
      </c>
      <c r="K278" s="47">
        <f t="shared" ref="K278:K305" si="13">E278*J278</f>
        <v>2E-3</v>
      </c>
    </row>
    <row r="279" spans="1:11" s="1" customFormat="1" ht="9.6" x14ac:dyDescent="0.2">
      <c r="A279" s="36">
        <f t="shared" ref="A279:A305" si="14">A278+1</f>
        <v>118</v>
      </c>
      <c r="B279" s="38" t="s">
        <v>412</v>
      </c>
      <c r="C279" s="39" t="s">
        <v>413</v>
      </c>
      <c r="D279" s="40" t="s">
        <v>235</v>
      </c>
      <c r="E279" s="41">
        <v>1</v>
      </c>
      <c r="F279" s="43"/>
      <c r="G279" s="44">
        <f t="shared" si="11"/>
        <v>0</v>
      </c>
      <c r="H279" s="45"/>
      <c r="I279" s="44">
        <f t="shared" si="12"/>
        <v>0</v>
      </c>
      <c r="J279" s="46">
        <v>1.95E-2</v>
      </c>
      <c r="K279" s="47">
        <f t="shared" si="13"/>
        <v>1.95E-2</v>
      </c>
    </row>
    <row r="280" spans="1:11" s="1" customFormat="1" ht="9.6" x14ac:dyDescent="0.2">
      <c r="A280" s="36">
        <f t="shared" si="14"/>
        <v>119</v>
      </c>
      <c r="B280" s="38" t="s">
        <v>414</v>
      </c>
      <c r="C280" s="39" t="s">
        <v>415</v>
      </c>
      <c r="D280" s="40" t="s">
        <v>235</v>
      </c>
      <c r="E280" s="41">
        <v>1</v>
      </c>
      <c r="F280" s="43"/>
      <c r="G280" s="44">
        <f t="shared" si="11"/>
        <v>0</v>
      </c>
      <c r="H280" s="45"/>
      <c r="I280" s="44">
        <f t="shared" si="12"/>
        <v>0</v>
      </c>
      <c r="J280" s="46">
        <v>9.5100000000000004E-2</v>
      </c>
      <c r="K280" s="47">
        <f t="shared" si="13"/>
        <v>9.5100000000000004E-2</v>
      </c>
    </row>
    <row r="281" spans="1:11" s="1" customFormat="1" ht="9.6" x14ac:dyDescent="0.2">
      <c r="A281" s="36">
        <f t="shared" si="14"/>
        <v>120</v>
      </c>
      <c r="B281" s="38" t="s">
        <v>416</v>
      </c>
      <c r="C281" s="39" t="s">
        <v>417</v>
      </c>
      <c r="D281" s="40" t="s">
        <v>32</v>
      </c>
      <c r="E281" s="41">
        <v>3</v>
      </c>
      <c r="F281" s="43"/>
      <c r="G281" s="44">
        <f t="shared" si="11"/>
        <v>0</v>
      </c>
      <c r="H281" s="45"/>
      <c r="I281" s="44">
        <f t="shared" si="12"/>
        <v>0</v>
      </c>
      <c r="J281" s="46">
        <v>2.87E-2</v>
      </c>
      <c r="K281" s="47">
        <f t="shared" si="13"/>
        <v>8.6099999999999996E-2</v>
      </c>
    </row>
    <row r="282" spans="1:11" s="1" customFormat="1" ht="9.6" x14ac:dyDescent="0.2">
      <c r="A282" s="36">
        <f t="shared" si="14"/>
        <v>121</v>
      </c>
      <c r="B282" s="38" t="s">
        <v>418</v>
      </c>
      <c r="C282" s="39" t="s">
        <v>419</v>
      </c>
      <c r="D282" s="40" t="s">
        <v>235</v>
      </c>
      <c r="E282" s="41">
        <v>0</v>
      </c>
      <c r="F282" s="43"/>
      <c r="G282" s="44">
        <f t="shared" si="11"/>
        <v>0</v>
      </c>
      <c r="H282" s="45"/>
      <c r="I282" s="44">
        <f t="shared" si="12"/>
        <v>0</v>
      </c>
      <c r="J282" s="46">
        <v>9.2999999999999992E-3</v>
      </c>
      <c r="K282" s="47">
        <f t="shared" si="13"/>
        <v>0</v>
      </c>
    </row>
    <row r="283" spans="1:11" s="1" customFormat="1" ht="9.6" x14ac:dyDescent="0.2">
      <c r="A283" s="36">
        <f t="shared" si="14"/>
        <v>122</v>
      </c>
      <c r="B283" s="38" t="s">
        <v>420</v>
      </c>
      <c r="C283" s="39" t="s">
        <v>421</v>
      </c>
      <c r="D283" s="40" t="s">
        <v>32</v>
      </c>
      <c r="E283" s="41">
        <v>0</v>
      </c>
      <c r="F283" s="43"/>
      <c r="G283" s="44">
        <f t="shared" si="11"/>
        <v>0</v>
      </c>
      <c r="H283" s="45"/>
      <c r="I283" s="44">
        <f t="shared" si="12"/>
        <v>0</v>
      </c>
      <c r="J283" s="46">
        <v>0.01</v>
      </c>
      <c r="K283" s="47">
        <f t="shared" si="13"/>
        <v>0</v>
      </c>
    </row>
    <row r="284" spans="1:11" s="1" customFormat="1" ht="9.6" x14ac:dyDescent="0.2">
      <c r="A284" s="36">
        <f t="shared" si="14"/>
        <v>123</v>
      </c>
      <c r="B284" s="38" t="s">
        <v>422</v>
      </c>
      <c r="C284" s="39" t="s">
        <v>423</v>
      </c>
      <c r="D284" s="40" t="s">
        <v>235</v>
      </c>
      <c r="E284" s="41">
        <v>1</v>
      </c>
      <c r="F284" s="43"/>
      <c r="G284" s="44">
        <f t="shared" si="11"/>
        <v>0</v>
      </c>
      <c r="H284" s="45"/>
      <c r="I284" s="44">
        <f t="shared" si="12"/>
        <v>0</v>
      </c>
      <c r="J284" s="46">
        <v>8.7999999999999995E-2</v>
      </c>
      <c r="K284" s="47">
        <f t="shared" si="13"/>
        <v>8.7999999999999995E-2</v>
      </c>
    </row>
    <row r="285" spans="1:11" s="1" customFormat="1" ht="9.6" x14ac:dyDescent="0.2">
      <c r="A285" s="36">
        <f t="shared" si="14"/>
        <v>124</v>
      </c>
      <c r="B285" s="38" t="s">
        <v>424</v>
      </c>
      <c r="C285" s="39" t="s">
        <v>425</v>
      </c>
      <c r="D285" s="40" t="s">
        <v>235</v>
      </c>
      <c r="E285" s="41">
        <v>2</v>
      </c>
      <c r="F285" s="43"/>
      <c r="G285" s="44">
        <f t="shared" si="11"/>
        <v>0</v>
      </c>
      <c r="H285" s="45"/>
      <c r="I285" s="44">
        <f t="shared" si="12"/>
        <v>0</v>
      </c>
      <c r="J285" s="46">
        <v>4.3499999999999997E-2</v>
      </c>
      <c r="K285" s="47">
        <f t="shared" si="13"/>
        <v>8.6999999999999994E-2</v>
      </c>
    </row>
    <row r="286" spans="1:11" s="1" customFormat="1" ht="19.2" x14ac:dyDescent="0.2">
      <c r="A286" s="36">
        <f t="shared" si="14"/>
        <v>125</v>
      </c>
      <c r="B286" s="38" t="s">
        <v>426</v>
      </c>
      <c r="C286" s="39" t="s">
        <v>427</v>
      </c>
      <c r="D286" s="40" t="s">
        <v>32</v>
      </c>
      <c r="E286" s="41">
        <v>1</v>
      </c>
      <c r="F286" s="43"/>
      <c r="G286" s="44">
        <f t="shared" si="11"/>
        <v>0</v>
      </c>
      <c r="H286" s="45"/>
      <c r="I286" s="44">
        <f t="shared" si="12"/>
        <v>0</v>
      </c>
      <c r="J286" s="46">
        <v>2E-3</v>
      </c>
      <c r="K286" s="47">
        <f t="shared" si="13"/>
        <v>2E-3</v>
      </c>
    </row>
    <row r="287" spans="1:11" s="1" customFormat="1" ht="9.6" x14ac:dyDescent="0.2">
      <c r="A287" s="48">
        <f t="shared" si="14"/>
        <v>126</v>
      </c>
      <c r="B287" s="49" t="s">
        <v>428</v>
      </c>
      <c r="C287" s="50" t="s">
        <v>429</v>
      </c>
      <c r="D287" s="51" t="s">
        <v>32</v>
      </c>
      <c r="E287" s="52">
        <v>1</v>
      </c>
      <c r="F287" s="53"/>
      <c r="G287" s="54">
        <f t="shared" si="11"/>
        <v>0</v>
      </c>
      <c r="H287" s="55"/>
      <c r="I287" s="54">
        <f t="shared" si="12"/>
        <v>0</v>
      </c>
      <c r="J287" s="56">
        <v>1.15E-2</v>
      </c>
      <c r="K287" s="57">
        <f t="shared" si="13"/>
        <v>1.15E-2</v>
      </c>
    </row>
    <row r="288" spans="1:11" s="1" customFormat="1" ht="9.6" x14ac:dyDescent="0.2">
      <c r="A288" s="36">
        <f t="shared" si="14"/>
        <v>127</v>
      </c>
      <c r="B288" s="38" t="s">
        <v>430</v>
      </c>
      <c r="C288" s="39" t="s">
        <v>431</v>
      </c>
      <c r="D288" s="40" t="s">
        <v>235</v>
      </c>
      <c r="E288" s="41">
        <v>2</v>
      </c>
      <c r="F288" s="43"/>
      <c r="G288" s="44">
        <f t="shared" si="11"/>
        <v>0</v>
      </c>
      <c r="H288" s="45"/>
      <c r="I288" s="44">
        <f t="shared" si="12"/>
        <v>0</v>
      </c>
      <c r="J288" s="46">
        <v>2.4840000000000001E-3</v>
      </c>
      <c r="K288" s="47">
        <f t="shared" si="13"/>
        <v>4.9680000000000002E-3</v>
      </c>
    </row>
    <row r="289" spans="1:11" s="1" customFormat="1" ht="9.6" x14ac:dyDescent="0.2">
      <c r="A289" s="48">
        <f t="shared" si="14"/>
        <v>128</v>
      </c>
      <c r="B289" s="49" t="s">
        <v>432</v>
      </c>
      <c r="C289" s="50" t="s">
        <v>433</v>
      </c>
      <c r="D289" s="51" t="s">
        <v>32</v>
      </c>
      <c r="E289" s="52">
        <v>2</v>
      </c>
      <c r="F289" s="53"/>
      <c r="G289" s="54">
        <f t="shared" si="11"/>
        <v>0</v>
      </c>
      <c r="H289" s="55"/>
      <c r="I289" s="54">
        <f t="shared" si="12"/>
        <v>0</v>
      </c>
      <c r="J289" s="56">
        <v>1.55E-2</v>
      </c>
      <c r="K289" s="57">
        <f t="shared" si="13"/>
        <v>3.1E-2</v>
      </c>
    </row>
    <row r="290" spans="1:11" s="1" customFormat="1" ht="9.6" x14ac:dyDescent="0.2">
      <c r="A290" s="48">
        <f t="shared" si="14"/>
        <v>129</v>
      </c>
      <c r="B290" s="49" t="s">
        <v>434</v>
      </c>
      <c r="C290" s="50" t="s">
        <v>435</v>
      </c>
      <c r="D290" s="51" t="s">
        <v>32</v>
      </c>
      <c r="E290" s="52">
        <v>1</v>
      </c>
      <c r="F290" s="53"/>
      <c r="G290" s="54">
        <f t="shared" si="11"/>
        <v>0</v>
      </c>
      <c r="H290" s="55"/>
      <c r="I290" s="54">
        <f t="shared" si="12"/>
        <v>0</v>
      </c>
      <c r="J290" s="56">
        <v>3.7000000000000002E-3</v>
      </c>
      <c r="K290" s="57">
        <f t="shared" si="13"/>
        <v>3.7000000000000002E-3</v>
      </c>
    </row>
    <row r="291" spans="1:11" s="1" customFormat="1" ht="9.6" x14ac:dyDescent="0.2">
      <c r="A291" s="48">
        <f t="shared" si="14"/>
        <v>130</v>
      </c>
      <c r="B291" s="49" t="s">
        <v>436</v>
      </c>
      <c r="C291" s="50" t="s">
        <v>437</v>
      </c>
      <c r="D291" s="51" t="s">
        <v>32</v>
      </c>
      <c r="E291" s="52">
        <v>2</v>
      </c>
      <c r="F291" s="53"/>
      <c r="G291" s="54">
        <f t="shared" si="11"/>
        <v>0</v>
      </c>
      <c r="H291" s="55"/>
      <c r="I291" s="54">
        <f t="shared" si="12"/>
        <v>0</v>
      </c>
      <c r="J291" s="56">
        <v>3.3E-3</v>
      </c>
      <c r="K291" s="57">
        <f t="shared" si="13"/>
        <v>6.6E-3</v>
      </c>
    </row>
    <row r="292" spans="1:11" s="1" customFormat="1" ht="9.6" x14ac:dyDescent="0.2">
      <c r="A292" s="48">
        <f t="shared" si="14"/>
        <v>131</v>
      </c>
      <c r="B292" s="49" t="s">
        <v>438</v>
      </c>
      <c r="C292" s="50" t="s">
        <v>439</v>
      </c>
      <c r="D292" s="51" t="s">
        <v>32</v>
      </c>
      <c r="E292" s="52">
        <v>1</v>
      </c>
      <c r="F292" s="53"/>
      <c r="G292" s="54">
        <f t="shared" si="11"/>
        <v>0</v>
      </c>
      <c r="H292" s="55"/>
      <c r="I292" s="54">
        <f t="shared" si="12"/>
        <v>0</v>
      </c>
      <c r="J292" s="56">
        <v>6.4000000000000003E-3</v>
      </c>
      <c r="K292" s="57">
        <f t="shared" si="13"/>
        <v>6.4000000000000003E-3</v>
      </c>
    </row>
    <row r="293" spans="1:11" s="1" customFormat="1" ht="9.6" x14ac:dyDescent="0.2">
      <c r="A293" s="36">
        <f t="shared" si="14"/>
        <v>132</v>
      </c>
      <c r="B293" s="38" t="s">
        <v>440</v>
      </c>
      <c r="C293" s="39" t="s">
        <v>441</v>
      </c>
      <c r="D293" s="40" t="s">
        <v>32</v>
      </c>
      <c r="E293" s="41">
        <v>3</v>
      </c>
      <c r="F293" s="43"/>
      <c r="G293" s="44">
        <f t="shared" si="11"/>
        <v>0</v>
      </c>
      <c r="H293" s="45"/>
      <c r="I293" s="44">
        <f t="shared" si="12"/>
        <v>0</v>
      </c>
      <c r="J293" s="46">
        <v>1.186E-4</v>
      </c>
      <c r="K293" s="47">
        <f t="shared" si="13"/>
        <v>3.5579999999999997E-4</v>
      </c>
    </row>
    <row r="294" spans="1:11" s="1" customFormat="1" ht="9.6" x14ac:dyDescent="0.2">
      <c r="A294" s="48">
        <f t="shared" si="14"/>
        <v>133</v>
      </c>
      <c r="B294" s="49" t="s">
        <v>442</v>
      </c>
      <c r="C294" s="50" t="s">
        <v>443</v>
      </c>
      <c r="D294" s="51" t="s">
        <v>32</v>
      </c>
      <c r="E294" s="52">
        <v>3</v>
      </c>
      <c r="F294" s="53"/>
      <c r="G294" s="54">
        <f t="shared" si="11"/>
        <v>0</v>
      </c>
      <c r="H294" s="55"/>
      <c r="I294" s="54">
        <f t="shared" si="12"/>
        <v>0</v>
      </c>
      <c r="J294" s="56">
        <v>1.4E-3</v>
      </c>
      <c r="K294" s="57">
        <f t="shared" si="13"/>
        <v>4.1999999999999997E-3</v>
      </c>
    </row>
    <row r="295" spans="1:11" s="1" customFormat="1" ht="9.6" x14ac:dyDescent="0.2">
      <c r="A295" s="36">
        <f t="shared" si="14"/>
        <v>134</v>
      </c>
      <c r="B295" s="38" t="s">
        <v>444</v>
      </c>
      <c r="C295" s="39" t="s">
        <v>445</v>
      </c>
      <c r="D295" s="40" t="s">
        <v>32</v>
      </c>
      <c r="E295" s="41">
        <v>1</v>
      </c>
      <c r="F295" s="43"/>
      <c r="G295" s="44">
        <f t="shared" si="11"/>
        <v>0</v>
      </c>
      <c r="H295" s="45"/>
      <c r="I295" s="44">
        <f t="shared" si="12"/>
        <v>0</v>
      </c>
      <c r="J295" s="46">
        <v>0</v>
      </c>
      <c r="K295" s="47">
        <f t="shared" si="13"/>
        <v>0</v>
      </c>
    </row>
    <row r="296" spans="1:11" s="1" customFormat="1" ht="9.6" x14ac:dyDescent="0.2">
      <c r="A296" s="48">
        <f t="shared" si="14"/>
        <v>135</v>
      </c>
      <c r="B296" s="49" t="s">
        <v>446</v>
      </c>
      <c r="C296" s="50" t="s">
        <v>447</v>
      </c>
      <c r="D296" s="51" t="s">
        <v>32</v>
      </c>
      <c r="E296" s="52">
        <v>1</v>
      </c>
      <c r="F296" s="53"/>
      <c r="G296" s="54">
        <f t="shared" si="11"/>
        <v>0</v>
      </c>
      <c r="H296" s="55"/>
      <c r="I296" s="54">
        <f t="shared" si="12"/>
        <v>0</v>
      </c>
      <c r="J296" s="56">
        <v>3.9E-2</v>
      </c>
      <c r="K296" s="57">
        <f t="shared" si="13"/>
        <v>3.9E-2</v>
      </c>
    </row>
    <row r="297" spans="1:11" s="1" customFormat="1" ht="9.6" x14ac:dyDescent="0.2">
      <c r="A297" s="36">
        <f t="shared" si="14"/>
        <v>136</v>
      </c>
      <c r="B297" s="38" t="s">
        <v>448</v>
      </c>
      <c r="C297" s="39" t="s">
        <v>449</v>
      </c>
      <c r="D297" s="40" t="s">
        <v>235</v>
      </c>
      <c r="E297" s="41">
        <v>2</v>
      </c>
      <c r="F297" s="43"/>
      <c r="G297" s="44">
        <f t="shared" si="11"/>
        <v>0</v>
      </c>
      <c r="H297" s="45"/>
      <c r="I297" s="44">
        <f t="shared" si="12"/>
        <v>0</v>
      </c>
      <c r="J297" s="46">
        <v>8.8468999999999996E-3</v>
      </c>
      <c r="K297" s="47">
        <f t="shared" si="13"/>
        <v>1.7693799999999999E-2</v>
      </c>
    </row>
    <row r="298" spans="1:11" s="1" customFormat="1" ht="9.6" x14ac:dyDescent="0.2">
      <c r="A298" s="48">
        <f t="shared" si="14"/>
        <v>137</v>
      </c>
      <c r="B298" s="49" t="s">
        <v>450</v>
      </c>
      <c r="C298" s="50" t="s">
        <v>451</v>
      </c>
      <c r="D298" s="51" t="s">
        <v>32</v>
      </c>
      <c r="E298" s="52">
        <v>2</v>
      </c>
      <c r="F298" s="53"/>
      <c r="G298" s="54">
        <f t="shared" si="11"/>
        <v>0</v>
      </c>
      <c r="H298" s="55"/>
      <c r="I298" s="54">
        <f t="shared" si="12"/>
        <v>0</v>
      </c>
      <c r="J298" s="56">
        <v>1.7999999999999999E-2</v>
      </c>
      <c r="K298" s="57">
        <f t="shared" si="13"/>
        <v>3.5999999999999997E-2</v>
      </c>
    </row>
    <row r="299" spans="1:11" s="1" customFormat="1" ht="9.6" x14ac:dyDescent="0.2">
      <c r="A299" s="36">
        <f t="shared" si="14"/>
        <v>138</v>
      </c>
      <c r="B299" s="38" t="s">
        <v>452</v>
      </c>
      <c r="C299" s="39" t="s">
        <v>453</v>
      </c>
      <c r="D299" s="40" t="s">
        <v>235</v>
      </c>
      <c r="E299" s="41">
        <v>1</v>
      </c>
      <c r="F299" s="43"/>
      <c r="G299" s="44">
        <f t="shared" si="11"/>
        <v>0</v>
      </c>
      <c r="H299" s="45"/>
      <c r="I299" s="44">
        <f t="shared" si="12"/>
        <v>0</v>
      </c>
      <c r="J299" s="46">
        <v>9.8999999999999999E-4</v>
      </c>
      <c r="K299" s="47">
        <f t="shared" si="13"/>
        <v>9.8999999999999999E-4</v>
      </c>
    </row>
    <row r="300" spans="1:11" s="1" customFormat="1" ht="9.6" x14ac:dyDescent="0.2">
      <c r="A300" s="48">
        <f t="shared" si="14"/>
        <v>139</v>
      </c>
      <c r="B300" s="49" t="s">
        <v>454</v>
      </c>
      <c r="C300" s="50" t="s">
        <v>455</v>
      </c>
      <c r="D300" s="51" t="s">
        <v>32</v>
      </c>
      <c r="E300" s="52">
        <v>1</v>
      </c>
      <c r="F300" s="53"/>
      <c r="G300" s="54">
        <f t="shared" si="11"/>
        <v>0</v>
      </c>
      <c r="H300" s="55"/>
      <c r="I300" s="54">
        <f t="shared" si="12"/>
        <v>0</v>
      </c>
      <c r="J300" s="56">
        <v>0.02</v>
      </c>
      <c r="K300" s="57">
        <f t="shared" si="13"/>
        <v>0.02</v>
      </c>
    </row>
    <row r="301" spans="1:11" s="1" customFormat="1" ht="9.6" x14ac:dyDescent="0.2">
      <c r="A301" s="36">
        <f t="shared" si="14"/>
        <v>140</v>
      </c>
      <c r="B301" s="38" t="s">
        <v>456</v>
      </c>
      <c r="C301" s="39" t="s">
        <v>457</v>
      </c>
      <c r="D301" s="40" t="s">
        <v>235</v>
      </c>
      <c r="E301" s="41">
        <v>1</v>
      </c>
      <c r="F301" s="43"/>
      <c r="G301" s="44">
        <f t="shared" si="11"/>
        <v>0</v>
      </c>
      <c r="H301" s="45"/>
      <c r="I301" s="44">
        <f t="shared" si="12"/>
        <v>0</v>
      </c>
      <c r="J301" s="46">
        <v>5.5000000000000003E-4</v>
      </c>
      <c r="K301" s="47">
        <f t="shared" si="13"/>
        <v>5.5000000000000003E-4</v>
      </c>
    </row>
    <row r="302" spans="1:11" s="1" customFormat="1" ht="9.6" x14ac:dyDescent="0.2">
      <c r="A302" s="48">
        <f t="shared" si="14"/>
        <v>141</v>
      </c>
      <c r="B302" s="49" t="s">
        <v>458</v>
      </c>
      <c r="C302" s="50" t="s">
        <v>459</v>
      </c>
      <c r="D302" s="51" t="s">
        <v>232</v>
      </c>
      <c r="E302" s="52">
        <v>1</v>
      </c>
      <c r="F302" s="53"/>
      <c r="G302" s="54">
        <f t="shared" si="11"/>
        <v>0</v>
      </c>
      <c r="H302" s="55"/>
      <c r="I302" s="54">
        <f t="shared" si="12"/>
        <v>0</v>
      </c>
      <c r="J302" s="56">
        <v>1.2E-2</v>
      </c>
      <c r="K302" s="57">
        <f t="shared" si="13"/>
        <v>1.2E-2</v>
      </c>
    </row>
    <row r="303" spans="1:11" s="1" customFormat="1" ht="9.6" x14ac:dyDescent="0.2">
      <c r="A303" s="36">
        <f t="shared" si="14"/>
        <v>142</v>
      </c>
      <c r="B303" s="38" t="s">
        <v>460</v>
      </c>
      <c r="C303" s="39" t="s">
        <v>461</v>
      </c>
      <c r="D303" s="40" t="s">
        <v>235</v>
      </c>
      <c r="E303" s="41">
        <v>1</v>
      </c>
      <c r="F303" s="43"/>
      <c r="G303" s="44">
        <f t="shared" si="11"/>
        <v>0</v>
      </c>
      <c r="H303" s="45"/>
      <c r="I303" s="44">
        <f t="shared" si="12"/>
        <v>0</v>
      </c>
      <c r="J303" s="46">
        <v>2.89939E-2</v>
      </c>
      <c r="K303" s="47">
        <f t="shared" si="13"/>
        <v>2.89939E-2</v>
      </c>
    </row>
    <row r="304" spans="1:11" s="1" customFormat="1" ht="9.6" x14ac:dyDescent="0.2">
      <c r="A304" s="36">
        <f t="shared" si="14"/>
        <v>143</v>
      </c>
      <c r="B304" s="38" t="s">
        <v>462</v>
      </c>
      <c r="C304" s="39" t="s">
        <v>463</v>
      </c>
      <c r="D304" s="40" t="s">
        <v>32</v>
      </c>
      <c r="E304" s="41">
        <v>1</v>
      </c>
      <c r="F304" s="43"/>
      <c r="G304" s="44">
        <f t="shared" si="11"/>
        <v>0</v>
      </c>
      <c r="H304" s="45"/>
      <c r="I304" s="44">
        <f t="shared" si="12"/>
        <v>0</v>
      </c>
      <c r="J304" s="46">
        <v>0</v>
      </c>
      <c r="K304" s="47">
        <f t="shared" si="13"/>
        <v>0</v>
      </c>
    </row>
    <row r="305" spans="1:11" s="1" customFormat="1" ht="9.6" x14ac:dyDescent="0.2">
      <c r="A305" s="48">
        <f t="shared" si="14"/>
        <v>144</v>
      </c>
      <c r="B305" s="49" t="s">
        <v>464</v>
      </c>
      <c r="C305" s="50" t="s">
        <v>465</v>
      </c>
      <c r="D305" s="51" t="s">
        <v>32</v>
      </c>
      <c r="E305" s="52">
        <v>1</v>
      </c>
      <c r="F305" s="53"/>
      <c r="G305" s="54">
        <f t="shared" si="11"/>
        <v>0</v>
      </c>
      <c r="H305" s="55"/>
      <c r="I305" s="54">
        <f t="shared" si="12"/>
        <v>0</v>
      </c>
      <c r="J305" s="56">
        <v>3.5000000000000001E-3</v>
      </c>
      <c r="K305" s="57">
        <f t="shared" si="13"/>
        <v>3.5000000000000001E-3</v>
      </c>
    </row>
    <row r="306" spans="1:11" s="18" customFormat="1" ht="10.8" thickBot="1" x14ac:dyDescent="0.25">
      <c r="A306" s="58"/>
      <c r="B306" s="60">
        <v>725</v>
      </c>
      <c r="C306" s="61" t="s">
        <v>466</v>
      </c>
      <c r="D306" s="59"/>
      <c r="E306" s="59"/>
      <c r="F306" s="62"/>
      <c r="G306" s="64">
        <f>SUM(G278:G305)</f>
        <v>0</v>
      </c>
      <c r="H306" s="63"/>
      <c r="I306" s="81">
        <f>SUM(I278:I305)</f>
        <v>0</v>
      </c>
      <c r="J306" s="63"/>
      <c r="K306" s="65">
        <f>SUM(K278:K305)</f>
        <v>0.60715150000000007</v>
      </c>
    </row>
    <row r="307" spans="1:11" ht="13.8" thickBot="1" x14ac:dyDescent="0.3">
      <c r="A307" s="82"/>
      <c r="B307" s="82"/>
      <c r="C307" s="82"/>
      <c r="D307" s="82"/>
      <c r="E307" s="82"/>
      <c r="F307" s="82"/>
      <c r="G307" s="82"/>
      <c r="H307" s="82"/>
      <c r="I307" s="82"/>
      <c r="J307" s="82"/>
      <c r="K307" s="82"/>
    </row>
    <row r="308" spans="1:11" s="1" customFormat="1" ht="9.75" customHeight="1" x14ac:dyDescent="0.25">
      <c r="A308" s="5" t="s">
        <v>3</v>
      </c>
      <c r="B308" s="226" t="s">
        <v>7</v>
      </c>
      <c r="C308" s="226" t="s">
        <v>9</v>
      </c>
      <c r="D308" s="226" t="s">
        <v>11</v>
      </c>
      <c r="E308" s="226" t="s">
        <v>13</v>
      </c>
      <c r="F308" s="230" t="s">
        <v>15</v>
      </c>
      <c r="G308" s="175"/>
      <c r="H308" s="175"/>
      <c r="I308" s="175"/>
      <c r="J308" s="226" t="s">
        <v>24</v>
      </c>
      <c r="K308" s="227"/>
    </row>
    <row r="309" spans="1:11" s="1" customFormat="1" ht="9.75" customHeight="1" x14ac:dyDescent="0.25">
      <c r="A309" s="6" t="s">
        <v>4</v>
      </c>
      <c r="B309" s="228"/>
      <c r="C309" s="228"/>
      <c r="D309" s="228"/>
      <c r="E309" s="228"/>
      <c r="F309" s="224" t="s">
        <v>16</v>
      </c>
      <c r="G309" s="130"/>
      <c r="H309" s="225" t="s">
        <v>21</v>
      </c>
      <c r="I309" s="130"/>
      <c r="J309" s="228"/>
      <c r="K309" s="229"/>
    </row>
    <row r="310" spans="1:11" s="1" customFormat="1" ht="9.75" customHeight="1" x14ac:dyDescent="0.2">
      <c r="A310" s="6" t="s">
        <v>5</v>
      </c>
      <c r="B310" s="228"/>
      <c r="C310" s="228"/>
      <c r="D310" s="228"/>
      <c r="E310" s="228"/>
      <c r="F310" s="9" t="s">
        <v>17</v>
      </c>
      <c r="G310" s="11" t="s">
        <v>19</v>
      </c>
      <c r="H310" s="13" t="s">
        <v>17</v>
      </c>
      <c r="I310" s="11" t="s">
        <v>19</v>
      </c>
      <c r="J310" s="13" t="s">
        <v>17</v>
      </c>
      <c r="K310" s="15" t="s">
        <v>19</v>
      </c>
    </row>
    <row r="311" spans="1:11" s="1" customFormat="1" ht="9.75" customHeight="1" thickBot="1" x14ac:dyDescent="0.25">
      <c r="A311" s="7" t="s">
        <v>6</v>
      </c>
      <c r="B311" s="8" t="s">
        <v>8</v>
      </c>
      <c r="C311" s="8" t="s">
        <v>10</v>
      </c>
      <c r="D311" s="8" t="s">
        <v>12</v>
      </c>
      <c r="E311" s="8" t="s">
        <v>14</v>
      </c>
      <c r="F311" s="10" t="s">
        <v>18</v>
      </c>
      <c r="G311" s="12" t="s">
        <v>20</v>
      </c>
      <c r="H311" s="14" t="s">
        <v>22</v>
      </c>
      <c r="I311" s="12" t="s">
        <v>23</v>
      </c>
      <c r="J311" s="14" t="s">
        <v>25</v>
      </c>
      <c r="K311" s="16" t="s">
        <v>26</v>
      </c>
    </row>
    <row r="312" spans="1:11" s="18" customFormat="1" ht="10.199999999999999" x14ac:dyDescent="0.2">
      <c r="A312" s="20"/>
      <c r="B312" s="19"/>
      <c r="C312" s="21" t="s">
        <v>467</v>
      </c>
      <c r="D312" s="19"/>
      <c r="E312" s="19"/>
      <c r="F312" s="22"/>
      <c r="G312" s="23"/>
      <c r="H312" s="24"/>
      <c r="J312" s="24"/>
      <c r="K312" s="25"/>
    </row>
    <row r="313" spans="1:11" s="18" customFormat="1" ht="10.199999999999999" x14ac:dyDescent="0.2">
      <c r="A313" s="28"/>
      <c r="B313" s="29" t="s">
        <v>468</v>
      </c>
      <c r="C313" s="30" t="s">
        <v>469</v>
      </c>
      <c r="D313" s="27"/>
      <c r="E313" s="27"/>
      <c r="F313" s="31"/>
      <c r="G313" s="32"/>
      <c r="H313" s="33"/>
      <c r="I313" s="26"/>
      <c r="J313" s="33"/>
      <c r="K313" s="34"/>
    </row>
    <row r="314" spans="1:11" s="1" customFormat="1" ht="9.6" x14ac:dyDescent="0.2">
      <c r="A314" s="36">
        <f>A305+1</f>
        <v>145</v>
      </c>
      <c r="B314" s="38" t="s">
        <v>470</v>
      </c>
      <c r="C314" s="39" t="s">
        <v>471</v>
      </c>
      <c r="D314" s="40" t="s">
        <v>235</v>
      </c>
      <c r="E314" s="41">
        <v>1</v>
      </c>
      <c r="F314" s="43"/>
      <c r="G314" s="44">
        <f>E314*F314</f>
        <v>0</v>
      </c>
      <c r="H314" s="45"/>
      <c r="I314" s="44">
        <f>E314*H314</f>
        <v>0</v>
      </c>
      <c r="J314" s="46">
        <v>0</v>
      </c>
      <c r="K314" s="47">
        <f>E314*J314</f>
        <v>0</v>
      </c>
    </row>
    <row r="315" spans="1:11" s="1" customFormat="1" ht="9.6" x14ac:dyDescent="0.2">
      <c r="A315" s="36">
        <f>A314+1</f>
        <v>146</v>
      </c>
      <c r="B315" s="38" t="s">
        <v>472</v>
      </c>
      <c r="C315" s="39" t="s">
        <v>473</v>
      </c>
      <c r="D315" s="40" t="s">
        <v>474</v>
      </c>
      <c r="E315" s="41">
        <v>1</v>
      </c>
      <c r="F315" s="43"/>
      <c r="G315" s="44">
        <f>E315*F315</f>
        <v>0</v>
      </c>
      <c r="H315" s="45"/>
      <c r="I315" s="44">
        <f>E315*H315</f>
        <v>0</v>
      </c>
      <c r="J315" s="46">
        <v>0</v>
      </c>
      <c r="K315" s="47">
        <f>E315*J315</f>
        <v>0</v>
      </c>
    </row>
    <row r="316" spans="1:11" s="18" customFormat="1" ht="10.8" thickBot="1" x14ac:dyDescent="0.25">
      <c r="A316" s="58"/>
      <c r="B316" s="60" t="s">
        <v>475</v>
      </c>
      <c r="C316" s="61" t="s">
        <v>476</v>
      </c>
      <c r="D316" s="59"/>
      <c r="E316" s="59"/>
      <c r="F316" s="62"/>
      <c r="G316" s="64">
        <f>SUM(G314:G315)</f>
        <v>0</v>
      </c>
      <c r="H316" s="63"/>
      <c r="I316" s="81">
        <f>SUM(I314:I315)</f>
        <v>0</v>
      </c>
      <c r="J316" s="63"/>
      <c r="K316" s="65">
        <f>SUM(K314:K315)</f>
        <v>0</v>
      </c>
    </row>
    <row r="317" spans="1:11" ht="13.8" thickBot="1" x14ac:dyDescent="0.3">
      <c r="A317" s="82"/>
      <c r="B317" s="82"/>
      <c r="C317" s="82"/>
      <c r="D317" s="82"/>
      <c r="E317" s="82"/>
      <c r="F317" s="82"/>
      <c r="G317" s="82"/>
      <c r="H317" s="82"/>
      <c r="I317" s="82"/>
      <c r="J317" s="82"/>
      <c r="K317" s="82"/>
    </row>
    <row r="318" spans="1:11" s="18" customFormat="1" ht="13.8" thickBot="1" x14ac:dyDescent="0.3">
      <c r="A318" s="84"/>
      <c r="B318" s="85"/>
      <c r="C318" s="87" t="s">
        <v>477</v>
      </c>
      <c r="D318" s="86"/>
      <c r="E318" s="86"/>
      <c r="F318" s="86"/>
      <c r="G318" s="86"/>
      <c r="H318" s="86"/>
      <c r="I318" s="86"/>
      <c r="J318" s="231">
        <f>'KRYCÍ LIST'!E20</f>
        <v>0</v>
      </c>
      <c r="K318" s="173"/>
    </row>
  </sheetData>
  <mergeCells count="38">
    <mergeCell ref="J236:K237"/>
    <mergeCell ref="J308:K309"/>
    <mergeCell ref="J318:K318"/>
    <mergeCell ref="B308:B310"/>
    <mergeCell ref="C308:C310"/>
    <mergeCell ref="D308:D310"/>
    <mergeCell ref="E308:E310"/>
    <mergeCell ref="F308:I308"/>
    <mergeCell ref="F309:G309"/>
    <mergeCell ref="H309:I309"/>
    <mergeCell ref="B236:B238"/>
    <mergeCell ref="C236:C238"/>
    <mergeCell ref="D236:D238"/>
    <mergeCell ref="E236:E238"/>
    <mergeCell ref="F236:I236"/>
    <mergeCell ref="F237:G237"/>
    <mergeCell ref="H237:I237"/>
    <mergeCell ref="F7:G7"/>
    <mergeCell ref="H7:I7"/>
    <mergeCell ref="J6:K7"/>
    <mergeCell ref="B113:B115"/>
    <mergeCell ref="C113:C115"/>
    <mergeCell ref="D113:D115"/>
    <mergeCell ref="E113:E115"/>
    <mergeCell ref="F113:I113"/>
    <mergeCell ref="F114:G114"/>
    <mergeCell ref="H114:I114"/>
    <mergeCell ref="B6:B8"/>
    <mergeCell ref="C6:C8"/>
    <mergeCell ref="D6:D8"/>
    <mergeCell ref="E6:E8"/>
    <mergeCell ref="F6:I6"/>
    <mergeCell ref="J113:K114"/>
    <mergeCell ref="A1:I1"/>
    <mergeCell ref="J1:K1"/>
    <mergeCell ref="A2:I2"/>
    <mergeCell ref="J2:K2"/>
    <mergeCell ref="A4:K4"/>
  </mergeCells>
  <printOptions horizontalCentered="1"/>
  <pageMargins left="0.39375000000000004" right="0.39375000000000004" top="0.59027777777777779" bottom="0.59027777777777779" header="0.3" footer="0.3"/>
  <pageSetup paperSize="9" orientation="landscape" verticalDpi="0" r:id="rId1"/>
  <headerFoot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KRYCÍ LIST</vt:lpstr>
      <vt:lpstr>REKAPITULACE</vt:lpstr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Drevokrov</dc:creator>
  <cp:lastModifiedBy>Jaroslav Kubeš</cp:lastModifiedBy>
  <dcterms:created xsi:type="dcterms:W3CDTF">2024-11-17T15:13:52Z</dcterms:created>
  <dcterms:modified xsi:type="dcterms:W3CDTF">2025-02-26T11:34:46Z</dcterms:modified>
</cp:coreProperties>
</file>